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ЗВІТ ПО ТЕНДЕРАМ21.06.2019\"/>
    </mc:Choice>
  </mc:AlternateContent>
  <bookViews>
    <workbookView xWindow="0" yWindow="0" windowWidth="24000" windowHeight="9000"/>
  </bookViews>
  <sheets>
    <sheet name="Sheet" sheetId="1" r:id="rId1"/>
  </sheets>
  <definedNames>
    <definedName name="_xlnm._FilterDatabase" localSheetId="0" hidden="1">Sheet!$A$2:$AF$12</definedName>
  </definedNames>
  <calcPr calcId="162913"/>
</workbook>
</file>

<file path=xl/calcChain.xml><?xml version="1.0" encoding="utf-8"?>
<calcChain xmlns="http://schemas.openxmlformats.org/spreadsheetml/2006/main">
  <c r="B3" i="1" l="1"/>
  <c r="B4" i="1"/>
  <c r="B5" i="1"/>
  <c r="B6" i="1"/>
  <c r="Z7" i="1"/>
  <c r="B7" i="1"/>
  <c r="B8" i="1"/>
  <c r="Z9" i="1"/>
  <c r="B9" i="1"/>
  <c r="Z10" i="1"/>
  <c r="B10" i="1"/>
  <c r="B11" i="1"/>
  <c r="B12" i="1"/>
  <c r="B13" i="1"/>
  <c r="Z15" i="1"/>
  <c r="B15" i="1"/>
  <c r="Z14" i="1"/>
  <c r="B14" i="1"/>
  <c r="B16" i="1"/>
  <c r="B17" i="1"/>
  <c r="Z18" i="1"/>
  <c r="B18" i="1"/>
  <c r="Z19" i="1"/>
  <c r="B19" i="1"/>
  <c r="Z20" i="1"/>
  <c r="B20" i="1"/>
  <c r="Z21" i="1"/>
  <c r="B21" i="1"/>
</calcChain>
</file>

<file path=xl/sharedStrings.xml><?xml version="1.0" encoding="utf-8"?>
<sst xmlns="http://schemas.openxmlformats.org/spreadsheetml/2006/main" count="316" uniqueCount="129">
  <si>
    <t xml:space="preserve">
Щебінь фракції 0-10
; 
Щебінь фракції 10-20
; 
Щебінь фракції  20-40
; 
Щебінь фракції 40-70
</t>
  </si>
  <si>
    <t xml:space="preserve">
Щебінь фракції 0-10, ; 
Щебінь фракції  10-20, 
; 
Щебінь фракції 20-40, 
; 
Щебінь фракції  40-70,
</t>
  </si>
  <si>
    <t xml:space="preserve">
Установка ямкового ремонту  (або еквівалент) 
</t>
  </si>
  <si>
    <t xml:space="preserve">
Установка ямкового ремонту струменевим методом
</t>
  </si>
  <si>
    <t xml:space="preserve">
Щебінь митий із природного каменю(гранітний) фракції 5-10 мм
</t>
  </si>
  <si>
    <t xml:space="preserve"> ДК 021:2015: 43310000-9 Машини для цивільного будівництва
(Установка ямкового ремонту струменевим методом)
</t>
  </si>
  <si>
    <t>% зниження</t>
  </si>
  <si>
    <t>+380500208249</t>
  </si>
  <si>
    <t>+380672303039</t>
  </si>
  <si>
    <t>+380673423003</t>
  </si>
  <si>
    <t>+380674737329</t>
  </si>
  <si>
    <t>+380679084514</t>
  </si>
  <si>
    <t>+380961910999</t>
  </si>
  <si>
    <t>+380964332339</t>
  </si>
  <si>
    <t>+380979608604</t>
  </si>
  <si>
    <t>0 (0)</t>
  </si>
  <si>
    <t>09130000-9 Нафта і дистиляти</t>
  </si>
  <si>
    <t>1 (0)</t>
  </si>
  <si>
    <t>1 шт.</t>
  </si>
  <si>
    <t>11350 шт.</t>
  </si>
  <si>
    <t>114</t>
  </si>
  <si>
    <t>126</t>
  </si>
  <si>
    <t>128</t>
  </si>
  <si>
    <t>13655234</t>
  </si>
  <si>
    <t>14210000-6 Гравій, пісок, щебінь і наповнювачі</t>
  </si>
  <si>
    <t>146</t>
  </si>
  <si>
    <t>150</t>
  </si>
  <si>
    <t>151</t>
  </si>
  <si>
    <t>152</t>
  </si>
  <si>
    <t>2156704211</t>
  </si>
  <si>
    <t>22194022</t>
  </si>
  <si>
    <t>2774601892</t>
  </si>
  <si>
    <t>35185446</t>
  </si>
  <si>
    <t>36248687</t>
  </si>
  <si>
    <t>36544330</t>
  </si>
  <si>
    <t>37696993</t>
  </si>
  <si>
    <t>3913 шт.</t>
  </si>
  <si>
    <t>41302717</t>
  </si>
  <si>
    <t xml:space="preserve">43310000-9 "Машини для цивільного будівництва"
Установка ямкового ремонту  (або еквівалент) 
</t>
  </si>
  <si>
    <t>43310000-9 Машини для цивільного будівництва</t>
  </si>
  <si>
    <t>44110000-4 Конструкційні матеріали</t>
  </si>
  <si>
    <t>44113300-8 Бітумні матеріали</t>
  </si>
  <si>
    <t>44910000-2 Будівельний камінь</t>
  </si>
  <si>
    <t>45230000-8 Будівництво трубопроводів, ліній зв’язку та електропередач, шосе, доріг, аеродромів і залізничних доріг; вирівнювання поверхонь</t>
  </si>
  <si>
    <t>50 шт.</t>
  </si>
  <si>
    <t>510 шт.</t>
  </si>
  <si>
    <t>78</t>
  </si>
  <si>
    <t>83</t>
  </si>
  <si>
    <t>98</t>
  </si>
  <si>
    <t>ivankivvictor@gmail.com</t>
  </si>
  <si>
    <t>logistic.machinery1@gmail.com</t>
  </si>
  <si>
    <t>maestro_km@ukr.net</t>
  </si>
  <si>
    <t>radaprut2@ukr.net</t>
  </si>
  <si>
    <t>shbistr@ukr.net</t>
  </si>
  <si>
    <t>tmosorko@gng.com.ua</t>
  </si>
  <si>
    <t>ukrgranitcompany@i.ua</t>
  </si>
  <si>
    <t>ЄДРПОУ організатора</t>
  </si>
  <si>
    <t>ЄДРПОУ переможця</t>
  </si>
  <si>
    <t>Ідентифікатор закупівлі</t>
  </si>
  <si>
    <t xml:space="preserve">Бордюр дорожній 1000х300х150,
; 
Поребрик  1000х250х60
</t>
  </si>
  <si>
    <t>Встановлення дорожніх знаків; нанесення дорожньої розмітки</t>
  </si>
  <si>
    <t>Всього вимог (без рішення)</t>
  </si>
  <si>
    <t>Всього запитань (без відповіді)</t>
  </si>
  <si>
    <t>Всього скарг (без рішення)</t>
  </si>
  <si>
    <t>Відкриті торги</t>
  </si>
  <si>
    <t>Відкриті торги з публікацією англійською мовою</t>
  </si>
  <si>
    <t xml:space="preserve">ДК 021:2015 14210000-6 «Гравій, пісок, щебінь і наповнювачі»
(Щебінь фракції 0-10, 10-20, 20-40, 40-70)
</t>
  </si>
  <si>
    <t xml:space="preserve">ДК 021:2015 14210000-6 «Гравій, пісок, щебінь і наповнювачі»
Щебінь митий із природного каменю(гранітний) фракції 5-10 мм
</t>
  </si>
  <si>
    <t xml:space="preserve">ДК 021:2015 14210000-6 «Гравій, пісок, щебінь і наповнювачі»
Щебінь фракції 0-10, 10-20, 20-40, 40-70
</t>
  </si>
  <si>
    <t>ДК 021:2015 14210000-6 «Гравій, пісок, щебінь і наповнювачі» (Щебінь митий із природного каменю (гранітний) фракції 2-6, 3-8, 5-10 мм)</t>
  </si>
  <si>
    <t xml:space="preserve">ДК 021:2015 «44910000-2 - Будівельний камінь»
(Бордюр дорожній 1000х300х150,
Поребрик  1000х250х60) або еквівалент
</t>
  </si>
  <si>
    <t>ДК 021:2015 – 44110000-4– «Конструкційні матеріали» (Суміш асфальтобетонна тип Б марка 2, Суміш асфальтобетонна крупнозерниста, бітум)</t>
  </si>
  <si>
    <t>ДК 021:2015 – 44110000-4– «Конструкційні матеріали» (Суміш асфальтобетонна тип Б марка 2, Суміш асфальтобетонна тип А марка 1, Суміш асфальтобетонна крупнозерниста, бітум)</t>
  </si>
  <si>
    <t>ДК 021:2015 – 44113300-8– «Бітумні матеріали» (Емульсія бітумна дорожня ЕКШ 60)</t>
  </si>
  <si>
    <t xml:space="preserve">ДК 021:2015 – 45230000-8– «Будівництво трубопроводів, ліній зв’язку та електропередач, шосе, доріг, аеродромів і залізничних доріг; вирівнювання поверхонь»
 (Встановлення дорожніх знаків, нанесення дорожньої розмітки)
</t>
  </si>
  <si>
    <t xml:space="preserve">ДК 021:2015:-09130000-9 Нафта і дистиляти
(Дизельне паливо, Неетильований бензин)
</t>
  </si>
  <si>
    <t>Дата аукціону</t>
  </si>
  <si>
    <t>Дата публікації закупівлі</t>
  </si>
  <si>
    <t>Дизельне паливо 
; 
Неетильований бензин А-95 
; 
Неетильований бензин А-92</t>
  </si>
  <si>
    <t xml:space="preserve">Дизельне паливо; Неетильований бензин А-95
;  Неетильований бензин А-92 
</t>
  </si>
  <si>
    <t>Договір діє до:</t>
  </si>
  <si>
    <t>Електронна пошта переможця тендеру</t>
  </si>
  <si>
    <t>Емульсія бітумна дорожня ЕКШ 60</t>
  </si>
  <si>
    <t>З ПДВ</t>
  </si>
  <si>
    <t>КП "Полігон Екологія"</t>
  </si>
  <si>
    <t>Класифікатор</t>
  </si>
  <si>
    <t>Контактний телефон переможця тендеру</t>
  </si>
  <si>
    <t>Кількість одиниць</t>
  </si>
  <si>
    <t>Кількість учасників аукціону</t>
  </si>
  <si>
    <t>Назва потенційного переможця (з найменшою ціною)</t>
  </si>
  <si>
    <t>Номер договору</t>
  </si>
  <si>
    <t>Організатор</t>
  </si>
  <si>
    <t>Очікувана вартість закупівлі</t>
  </si>
  <si>
    <t>ПП "МАЕСТРО М"</t>
  </si>
  <si>
    <t>ПП "ОККО КОНТРАКТ"</t>
  </si>
  <si>
    <t>ПРИВАТНЕ ПІДПРИЄМСТВО "УКРШЛЯХСЕРВІС"</t>
  </si>
  <si>
    <t>Переговорна процедура</t>
  </si>
  <si>
    <t>Посилання на редукціон</t>
  </si>
  <si>
    <t>Предмет закупівлі</t>
  </si>
  <si>
    <t>Причина скасування закупівлі</t>
  </si>
  <si>
    <t>Пропозиція потенційного переможця (з найменшою ціною) грн</t>
  </si>
  <si>
    <t>Сума укладеного договору</t>
  </si>
  <si>
    <t>Суміш асфальтобетонна тип Б марка 2, Суміш асфальтобетонна тип А марка 1, Суміш асфальтобетонна крупнозерниста, бітум</t>
  </si>
  <si>
    <t>Суміш асфальтобетонна тип Б марка 2;  Суміш асфальтобетонна крупнозерниста; бітум</t>
  </si>
  <si>
    <t>Суміш асфальтобетонна тип Б марка 2; Суміш асфальтобетонна тип А марка 1; Суміш асфальтобетонна крупнозерниста; бітум</t>
  </si>
  <si>
    <t>ТОВ "ІНВЕСТ ЕНЕРГО ТРЕЙДІНГ"</t>
  </si>
  <si>
    <t>ТОВ "ВГР СЕРВІС"</t>
  </si>
  <si>
    <t>ТОВАРИСТВО З ОБМЕЖЕНОЮ ВІДПОВІДАЛЬНІСТЮ "КОМПАНІЯ УКРГРАНІТ"</t>
  </si>
  <si>
    <t>ТОВАРИСТВО З ОБМЕЖЕНОЮ ВІДПОВІДАЛЬНІСТЮ "ЛОГІСТИК МАШИНЕРІ"</t>
  </si>
  <si>
    <t>Так</t>
  </si>
  <si>
    <t>Тип процедури</t>
  </si>
  <si>
    <t>У звязку з неможливості усунення порушень, які виникли через виявлені порушення законодавства з питань державних закупівель</t>
  </si>
  <si>
    <t>Узагальнена назва закупівлі</t>
  </si>
  <si>
    <t>Укладення договору до:</t>
  </si>
  <si>
    <t>Укладення договору з:</t>
  </si>
  <si>
    <t>ФОП "БОДНАРЧУК ВАСИЛЬ ДМИТРОВИЧ"</t>
  </si>
  <si>
    <t>ФОП Первусяк Микола Степанович</t>
  </si>
  <si>
    <t>ФОП Стадничук Михайло Іванович</t>
  </si>
  <si>
    <t>Фактичний переможець</t>
  </si>
  <si>
    <t>Щебінь митий із природного каменю (гранітний) фракції 2-6 мм; Щебінь митий із природного каменю (гранітний) фракції  3-8 мм; Щебінь митий із природного каменю (гранітний) фракції 5-10 мм</t>
  </si>
  <si>
    <t xml:space="preserve">Щебінь фракції 0-10, 10-20, 20-40, 40-70
</t>
  </si>
  <si>
    <t>Щебінь фракції 0-10; Щебінь фракції  10-20; Щебінь фракції 20-40; Щебінь фракції 40-70</t>
  </si>
  <si>
    <t>аукціон не передбачено</t>
  </si>
  <si>
    <t>аукціон не проводився</t>
  </si>
  <si>
    <t>керуючись частиною 1  статті 31  Закону України «Про публічні закупівлі»  від 25.12.2015 року № 922-VIII,  відміна торгів у зв’язку з неможливістю усунення порушень, що виникли через виявленні порушення.</t>
  </si>
  <si>
    <t>керуючись частиною 1 статті 31 Закону України «Про публічні закупівлі» від 25.12.2015 року № 922-VIII, відміна торгів у зв’язку з неможливістю усунення порушень, що виникли через виявленні порушення.</t>
  </si>
  <si>
    <t>кілька позицій</t>
  </si>
  <si>
    <t>№</t>
  </si>
  <si>
    <t>ЗАКУПІВЛІ-2017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</si>
</sst>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" fontId="1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10853485" TargetMode="External"/><Relationship Id="rId13" Type="http://schemas.openxmlformats.org/officeDocument/2006/relationships/hyperlink" Target="https://my.zakupki.prom.ua/remote/dispatcher/state_purchase_view/10637187" TargetMode="External"/><Relationship Id="rId18" Type="http://schemas.openxmlformats.org/officeDocument/2006/relationships/hyperlink" Target="https://auction.openprocurement.org/tenders/69d0ffa536d146d99c90d452eff0b6e5" TargetMode="External"/><Relationship Id="rId26" Type="http://schemas.openxmlformats.org/officeDocument/2006/relationships/hyperlink" Target="https://my.zakupki.prom.ua/remote/dispatcher/state_purchase_view/10511347" TargetMode="External"/><Relationship Id="rId3" Type="http://schemas.openxmlformats.org/officeDocument/2006/relationships/hyperlink" Target="https://auction.openprocurement.org/tenders/68aa0737de55484db04cd366fc903101" TargetMode="External"/><Relationship Id="rId21" Type="http://schemas.openxmlformats.org/officeDocument/2006/relationships/hyperlink" Target="https://my.zakupki.prom.ua/remote/dispatcher/state_purchase_view/11269596" TargetMode="External"/><Relationship Id="rId7" Type="http://schemas.openxmlformats.org/officeDocument/2006/relationships/hyperlink" Target="https://my.zakupki.prom.ua/remote/dispatcher/state_purchase_view/10879203" TargetMode="External"/><Relationship Id="rId12" Type="http://schemas.openxmlformats.org/officeDocument/2006/relationships/hyperlink" Target="https://my.zakupki.prom.ua/remote/dispatcher/state_purchase_view/10981444" TargetMode="External"/><Relationship Id="rId17" Type="http://schemas.openxmlformats.org/officeDocument/2006/relationships/hyperlink" Target="https://auction.openprocurement.org/tenders/f4466154b76a4a01980924f31f1e5818" TargetMode="External"/><Relationship Id="rId25" Type="http://schemas.openxmlformats.org/officeDocument/2006/relationships/hyperlink" Target="https://my.zakupki.prom.ua/remote/dispatcher/state_purchase_view/10393149" TargetMode="External"/><Relationship Id="rId2" Type="http://schemas.openxmlformats.org/officeDocument/2006/relationships/hyperlink" Target="https://auction.openprocurement.org/tenders/74176d383eb94192880ed5e27c8b98bc" TargetMode="External"/><Relationship Id="rId16" Type="http://schemas.openxmlformats.org/officeDocument/2006/relationships/hyperlink" Target="https://auction.openprocurement.org/tenders/e3d5b2a8d20d4e9d9300cda3c8194960" TargetMode="External"/><Relationship Id="rId20" Type="http://schemas.openxmlformats.org/officeDocument/2006/relationships/hyperlink" Target="https://my.zakupki.prom.ua/remote/dispatcher/state_purchase_view/11309715" TargetMode="External"/><Relationship Id="rId1" Type="http://schemas.openxmlformats.org/officeDocument/2006/relationships/hyperlink" Target="https://auction.openprocurement.org/tenders/3e3fde3121984418b2e12a457b478b2a" TargetMode="External"/><Relationship Id="rId6" Type="http://schemas.openxmlformats.org/officeDocument/2006/relationships/hyperlink" Target="https://my.zakupki.prom.ua/remote/dispatcher/state_purchase_view/10659196" TargetMode="External"/><Relationship Id="rId11" Type="http://schemas.openxmlformats.org/officeDocument/2006/relationships/hyperlink" Target="https://my.zakupki.prom.ua/remote/dispatcher/state_purchase_view/11207617" TargetMode="External"/><Relationship Id="rId24" Type="http://schemas.openxmlformats.org/officeDocument/2006/relationships/hyperlink" Target="https://my.zakupki.prom.ua/remote/dispatcher/state_purchase_view/10325489" TargetMode="External"/><Relationship Id="rId5" Type="http://schemas.openxmlformats.org/officeDocument/2006/relationships/hyperlink" Target="https://my.zakupki.prom.ua/remote/dispatcher/state_purchase_view/10766363" TargetMode="External"/><Relationship Id="rId15" Type="http://schemas.openxmlformats.org/officeDocument/2006/relationships/hyperlink" Target="https://auction.openprocurement.org/tenders/13d6c9aceec747278f75658bcaaa03a7" TargetMode="External"/><Relationship Id="rId23" Type="http://schemas.openxmlformats.org/officeDocument/2006/relationships/hyperlink" Target="https://my.zakupki.prom.ua/remote/dispatcher/state_purchase_view/10265684" TargetMode="External"/><Relationship Id="rId28" Type="http://schemas.openxmlformats.org/officeDocument/2006/relationships/hyperlink" Target="https://auction.openprocurement.org/tenders/158d6106bc6b4aafbe271b25f3b535c0" TargetMode="External"/><Relationship Id="rId10" Type="http://schemas.openxmlformats.org/officeDocument/2006/relationships/hyperlink" Target="https://my.zakupki.prom.ua/remote/dispatcher/state_purchase_view/10902375" TargetMode="External"/><Relationship Id="rId19" Type="http://schemas.openxmlformats.org/officeDocument/2006/relationships/hyperlink" Target="https://my.zakupki.prom.ua/remote/dispatcher/state_purchase_view/11326747" TargetMode="External"/><Relationship Id="rId4" Type="http://schemas.openxmlformats.org/officeDocument/2006/relationships/hyperlink" Target="https://auction.openprocurement.org/tenders/1119bb3f8ab04478b101d8480b6698bb" TargetMode="External"/><Relationship Id="rId9" Type="http://schemas.openxmlformats.org/officeDocument/2006/relationships/hyperlink" Target="https://my.zakupki.prom.ua/remote/dispatcher/state_purchase_view/10905688" TargetMode="External"/><Relationship Id="rId14" Type="http://schemas.openxmlformats.org/officeDocument/2006/relationships/hyperlink" Target="https://my.zakupki.prom.ua/remote/dispatcher/state_purchase_view/10615558" TargetMode="External"/><Relationship Id="rId22" Type="http://schemas.openxmlformats.org/officeDocument/2006/relationships/hyperlink" Target="https://my.zakupki.prom.ua/remote/dispatcher/state_purchase_view/11237689" TargetMode="External"/><Relationship Id="rId27" Type="http://schemas.openxmlformats.org/officeDocument/2006/relationships/hyperlink" Target="https://my.zakupki.prom.ua/remote/dispatcher/state_purchase_view/10593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abSelected="1" workbookViewId="0">
      <pane ySplit="2" topLeftCell="A3" activePane="bottomLeft" state="frozen"/>
      <selection pane="bottomLeft" activeCell="R2" sqref="R2"/>
    </sheetView>
  </sheetViews>
  <sheetFormatPr defaultColWidth="11.42578125" defaultRowHeight="15" x14ac:dyDescent="0.25"/>
  <cols>
    <col min="1" max="1" width="5"/>
    <col min="2" max="2" width="25"/>
    <col min="3" max="5" width="35"/>
    <col min="6" max="6" width="30"/>
    <col min="7" max="7" width="20"/>
    <col min="8" max="8" width="15"/>
    <col min="9" max="11" width="5"/>
    <col min="12" max="12" width="10"/>
    <col min="13" max="13" width="25"/>
    <col min="14" max="14" width="10"/>
    <col min="15" max="15" width="15"/>
    <col min="16" max="16" width="10"/>
    <col min="17" max="17" width="15"/>
    <col min="18" max="18" width="15" customWidth="1"/>
    <col min="19" max="19" width="20"/>
    <col min="20" max="20" width="10"/>
    <col min="21" max="21" width="20"/>
    <col min="22" max="22" width="15"/>
    <col min="23" max="23" width="20"/>
    <col min="24" max="28" width="10"/>
    <col min="29" max="31" width="15"/>
    <col min="32" max="32" width="20"/>
  </cols>
  <sheetData>
    <row r="1" spans="1:32" ht="15.75" thickBot="1" x14ac:dyDescent="0.3">
      <c r="A1" s="1" t="s">
        <v>128</v>
      </c>
    </row>
    <row r="2" spans="1:32" ht="42" customHeight="1" thickBot="1" x14ac:dyDescent="0.3">
      <c r="A2" s="3" t="s">
        <v>127</v>
      </c>
      <c r="B2" s="3" t="s">
        <v>58</v>
      </c>
      <c r="C2" s="3" t="s">
        <v>112</v>
      </c>
      <c r="D2" s="3" t="s">
        <v>98</v>
      </c>
      <c r="E2" s="3" t="s">
        <v>85</v>
      </c>
      <c r="F2" s="3" t="s">
        <v>110</v>
      </c>
      <c r="G2" s="3" t="s">
        <v>91</v>
      </c>
      <c r="H2" s="3" t="s">
        <v>56</v>
      </c>
      <c r="I2" s="3" t="s">
        <v>62</v>
      </c>
      <c r="J2" s="3" t="s">
        <v>63</v>
      </c>
      <c r="K2" s="3" t="s">
        <v>61</v>
      </c>
      <c r="L2" s="3" t="s">
        <v>77</v>
      </c>
      <c r="M2" s="3" t="s">
        <v>76</v>
      </c>
      <c r="N2" s="3" t="s">
        <v>88</v>
      </c>
      <c r="O2" s="3" t="s">
        <v>92</v>
      </c>
      <c r="P2" s="3" t="s">
        <v>87</v>
      </c>
      <c r="Q2" s="3" t="s">
        <v>83</v>
      </c>
      <c r="R2" s="3" t="s">
        <v>100</v>
      </c>
      <c r="S2" s="3" t="s">
        <v>89</v>
      </c>
      <c r="T2" s="3" t="s">
        <v>6</v>
      </c>
      <c r="U2" s="3" t="s">
        <v>118</v>
      </c>
      <c r="V2" s="3" t="s">
        <v>57</v>
      </c>
      <c r="W2" s="3" t="s">
        <v>81</v>
      </c>
      <c r="X2" s="3" t="s">
        <v>86</v>
      </c>
      <c r="Y2" s="3" t="s">
        <v>6</v>
      </c>
      <c r="Z2" s="3" t="s">
        <v>97</v>
      </c>
      <c r="AA2" s="3" t="s">
        <v>114</v>
      </c>
      <c r="AB2" s="3" t="s">
        <v>113</v>
      </c>
      <c r="AC2" s="3" t="s">
        <v>90</v>
      </c>
      <c r="AD2" s="3" t="s">
        <v>101</v>
      </c>
      <c r="AE2" s="3" t="s">
        <v>80</v>
      </c>
      <c r="AF2" s="3" t="s">
        <v>99</v>
      </c>
    </row>
    <row r="3" spans="1:32" x14ac:dyDescent="0.25">
      <c r="A3" s="8">
        <v>1</v>
      </c>
      <c r="B3" s="2" t="str">
        <f>HYPERLINK("https://my.zakupki.prom.ua/remote/dispatcher/state_purchase_view/10265684", "UA-2019-01-30-003857-b")</f>
        <v>UA-2019-01-30-003857-b</v>
      </c>
      <c r="C3" s="1" t="s">
        <v>38</v>
      </c>
      <c r="D3" s="1" t="s">
        <v>2</v>
      </c>
      <c r="E3" s="1" t="s">
        <v>39</v>
      </c>
      <c r="F3" s="1" t="s">
        <v>64</v>
      </c>
      <c r="G3" s="1" t="s">
        <v>84</v>
      </c>
      <c r="H3" s="1" t="s">
        <v>23</v>
      </c>
      <c r="I3" s="1" t="s">
        <v>15</v>
      </c>
      <c r="J3" s="1" t="s">
        <v>15</v>
      </c>
      <c r="K3" s="1" t="s">
        <v>15</v>
      </c>
      <c r="L3" s="5">
        <v>43495</v>
      </c>
      <c r="M3" s="1" t="s">
        <v>123</v>
      </c>
      <c r="N3" s="4">
        <v>0</v>
      </c>
      <c r="O3" s="7">
        <v>1700000</v>
      </c>
      <c r="P3" s="1" t="s">
        <v>18</v>
      </c>
      <c r="Q3" s="1" t="s">
        <v>109</v>
      </c>
      <c r="R3" s="1"/>
      <c r="S3" s="1"/>
      <c r="T3" s="1"/>
      <c r="U3" s="1"/>
      <c r="V3" s="1"/>
      <c r="W3" s="1"/>
      <c r="X3" s="1"/>
      <c r="Y3" s="1"/>
      <c r="Z3" s="2"/>
      <c r="AA3" s="1"/>
      <c r="AB3" s="1"/>
      <c r="AC3" s="1"/>
      <c r="AD3" s="1"/>
      <c r="AE3" s="1"/>
      <c r="AF3" s="1" t="s">
        <v>124</v>
      </c>
    </row>
    <row r="4" spans="1:32" x14ac:dyDescent="0.25">
      <c r="A4" s="8">
        <v>2</v>
      </c>
      <c r="B4" s="2" t="str">
        <f>HYPERLINK("https://my.zakupki.prom.ua/remote/dispatcher/state_purchase_view/10325489", "UA-2019-02-01-002832-b")</f>
        <v>UA-2019-02-01-002832-b</v>
      </c>
      <c r="C4" s="1" t="s">
        <v>68</v>
      </c>
      <c r="D4" s="1" t="s">
        <v>120</v>
      </c>
      <c r="E4" s="1" t="s">
        <v>24</v>
      </c>
      <c r="F4" s="1" t="s">
        <v>64</v>
      </c>
      <c r="G4" s="1" t="s">
        <v>84</v>
      </c>
      <c r="H4" s="1" t="s">
        <v>23</v>
      </c>
      <c r="I4" s="1" t="s">
        <v>17</v>
      </c>
      <c r="J4" s="1" t="s">
        <v>15</v>
      </c>
      <c r="K4" s="1" t="s">
        <v>15</v>
      </c>
      <c r="L4" s="5">
        <v>43497</v>
      </c>
      <c r="M4" s="1" t="s">
        <v>123</v>
      </c>
      <c r="N4" s="4">
        <v>0</v>
      </c>
      <c r="O4" s="7">
        <v>4210000</v>
      </c>
      <c r="P4" s="1" t="s">
        <v>19</v>
      </c>
      <c r="Q4" s="1" t="s">
        <v>109</v>
      </c>
      <c r="R4" s="1"/>
      <c r="S4" s="1"/>
      <c r="T4" s="1"/>
      <c r="U4" s="1"/>
      <c r="V4" s="1"/>
      <c r="W4" s="1"/>
      <c r="X4" s="1"/>
      <c r="Y4" s="1"/>
      <c r="Z4" s="2"/>
      <c r="AA4" s="1"/>
      <c r="AB4" s="1"/>
      <c r="AC4" s="1"/>
      <c r="AD4" s="1"/>
      <c r="AE4" s="1"/>
      <c r="AF4" s="1" t="s">
        <v>125</v>
      </c>
    </row>
    <row r="5" spans="1:32" x14ac:dyDescent="0.25">
      <c r="A5" s="8">
        <v>3</v>
      </c>
      <c r="B5" s="2" t="str">
        <f>HYPERLINK("https://my.zakupki.prom.ua/remote/dispatcher/state_purchase_view/10393149", "UA-2019-02-05-002455-b")</f>
        <v>UA-2019-02-05-002455-b</v>
      </c>
      <c r="C5" s="1" t="s">
        <v>72</v>
      </c>
      <c r="D5" s="1" t="s">
        <v>102</v>
      </c>
      <c r="E5" s="1" t="s">
        <v>40</v>
      </c>
      <c r="F5" s="1" t="s">
        <v>64</v>
      </c>
      <c r="G5" s="1" t="s">
        <v>84</v>
      </c>
      <c r="H5" s="1" t="s">
        <v>23</v>
      </c>
      <c r="I5" s="1" t="s">
        <v>15</v>
      </c>
      <c r="J5" s="1" t="s">
        <v>15</v>
      </c>
      <c r="K5" s="1" t="s">
        <v>15</v>
      </c>
      <c r="L5" s="5">
        <v>43501</v>
      </c>
      <c r="M5" s="1" t="s">
        <v>123</v>
      </c>
      <c r="N5" s="4">
        <v>0</v>
      </c>
      <c r="O5" s="7">
        <v>10670000</v>
      </c>
      <c r="P5" s="1" t="s">
        <v>36</v>
      </c>
      <c r="Q5" s="1" t="s">
        <v>109</v>
      </c>
      <c r="R5" s="1"/>
      <c r="S5" s="1"/>
      <c r="T5" s="1"/>
      <c r="U5" s="1"/>
      <c r="V5" s="1"/>
      <c r="W5" s="1"/>
      <c r="X5" s="1"/>
      <c r="Y5" s="1"/>
      <c r="Z5" s="2"/>
      <c r="AA5" s="1"/>
      <c r="AB5" s="1"/>
      <c r="AC5" s="1"/>
      <c r="AD5" s="1"/>
      <c r="AE5" s="1"/>
      <c r="AF5" s="1" t="s">
        <v>111</v>
      </c>
    </row>
    <row r="6" spans="1:32" x14ac:dyDescent="0.25">
      <c r="A6" s="8">
        <v>4</v>
      </c>
      <c r="B6" s="2" t="str">
        <f>HYPERLINK("https://my.zakupki.prom.ua/remote/dispatcher/state_purchase_view/10511347", "UA-2019-02-12-000134-b")</f>
        <v>UA-2019-02-12-000134-b</v>
      </c>
      <c r="C6" s="1" t="s">
        <v>102</v>
      </c>
      <c r="D6" s="1" t="s">
        <v>104</v>
      </c>
      <c r="E6" s="1" t="s">
        <v>40</v>
      </c>
      <c r="F6" s="1" t="s">
        <v>65</v>
      </c>
      <c r="G6" s="1" t="s">
        <v>84</v>
      </c>
      <c r="H6" s="1" t="s">
        <v>23</v>
      </c>
      <c r="I6" s="1" t="s">
        <v>15</v>
      </c>
      <c r="J6" s="1" t="s">
        <v>15</v>
      </c>
      <c r="K6" s="1" t="s">
        <v>15</v>
      </c>
      <c r="L6" s="5">
        <v>43508</v>
      </c>
      <c r="M6" s="1" t="s">
        <v>123</v>
      </c>
      <c r="N6" s="4">
        <v>0</v>
      </c>
      <c r="O6" s="7">
        <v>10670000</v>
      </c>
      <c r="P6" s="1" t="s">
        <v>126</v>
      </c>
      <c r="Q6" s="1" t="s">
        <v>109</v>
      </c>
      <c r="R6" s="1"/>
      <c r="S6" s="1"/>
      <c r="T6" s="1"/>
      <c r="U6" s="1"/>
      <c r="V6" s="1"/>
      <c r="W6" s="1"/>
      <c r="X6" s="1"/>
      <c r="Y6" s="1"/>
      <c r="Z6" s="2"/>
      <c r="AA6" s="1"/>
      <c r="AB6" s="1"/>
      <c r="AC6" s="1"/>
      <c r="AD6" s="1"/>
      <c r="AE6" s="1"/>
      <c r="AF6" s="1" t="s">
        <v>125</v>
      </c>
    </row>
    <row r="7" spans="1:32" x14ac:dyDescent="0.25">
      <c r="A7" s="8">
        <v>5</v>
      </c>
      <c r="B7" s="2" t="str">
        <f>HYPERLINK("https://my.zakupki.prom.ua/remote/dispatcher/state_purchase_view/10593872", "UA-2019-02-15-002719-b")</f>
        <v>UA-2019-02-15-002719-b</v>
      </c>
      <c r="C7" s="1" t="s">
        <v>5</v>
      </c>
      <c r="D7" s="1" t="s">
        <v>3</v>
      </c>
      <c r="E7" s="1" t="s">
        <v>39</v>
      </c>
      <c r="F7" s="1" t="s">
        <v>64</v>
      </c>
      <c r="G7" s="1" t="s">
        <v>84</v>
      </c>
      <c r="H7" s="1" t="s">
        <v>23</v>
      </c>
      <c r="I7" s="1" t="s">
        <v>15</v>
      </c>
      <c r="J7" s="1" t="s">
        <v>15</v>
      </c>
      <c r="K7" s="1" t="s">
        <v>17</v>
      </c>
      <c r="L7" s="5">
        <v>43511</v>
      </c>
      <c r="M7" s="6">
        <v>43528.631307870368</v>
      </c>
      <c r="N7" s="4">
        <v>3</v>
      </c>
      <c r="O7" s="7">
        <v>1700000</v>
      </c>
      <c r="P7" s="1" t="s">
        <v>18</v>
      </c>
      <c r="Q7" s="1" t="s">
        <v>109</v>
      </c>
      <c r="R7" s="7">
        <v>1669500</v>
      </c>
      <c r="S7" s="1" t="s">
        <v>108</v>
      </c>
      <c r="T7" s="7">
        <v>1.7941176470588235E-2</v>
      </c>
      <c r="U7" s="1" t="s">
        <v>108</v>
      </c>
      <c r="V7" s="1" t="s">
        <v>35</v>
      </c>
      <c r="W7" s="1" t="s">
        <v>50</v>
      </c>
      <c r="X7" s="1" t="s">
        <v>8</v>
      </c>
      <c r="Y7" s="7">
        <v>1.7941176470588235E-2</v>
      </c>
      <c r="Z7" s="2" t="str">
        <f>HYPERLINK("https://auction.openprocurement.org/tenders/158d6106bc6b4aafbe271b25f3b535c0")</f>
        <v>https://auction.openprocurement.org/tenders/158d6106bc6b4aafbe271b25f3b535c0</v>
      </c>
      <c r="AA7" s="5">
        <v>43540</v>
      </c>
      <c r="AB7" s="5">
        <v>43550</v>
      </c>
      <c r="AC7" s="1" t="s">
        <v>46</v>
      </c>
      <c r="AD7" s="7">
        <v>1669500</v>
      </c>
      <c r="AE7" s="6">
        <v>43830</v>
      </c>
      <c r="AF7" s="1"/>
    </row>
    <row r="8" spans="1:32" x14ac:dyDescent="0.25">
      <c r="A8" s="8">
        <v>6</v>
      </c>
      <c r="B8" s="2" t="str">
        <f>HYPERLINK("https://my.zakupki.prom.ua/remote/dispatcher/state_purchase_view/10615558", "UA-2019-02-18-002347-b")</f>
        <v>UA-2019-02-18-002347-b</v>
      </c>
      <c r="C8" s="1" t="s">
        <v>68</v>
      </c>
      <c r="D8" s="1" t="s">
        <v>1</v>
      </c>
      <c r="E8" s="1" t="s">
        <v>24</v>
      </c>
      <c r="F8" s="1" t="s">
        <v>64</v>
      </c>
      <c r="G8" s="1" t="s">
        <v>84</v>
      </c>
      <c r="H8" s="1" t="s">
        <v>23</v>
      </c>
      <c r="I8" s="1" t="s">
        <v>15</v>
      </c>
      <c r="J8" s="1" t="s">
        <v>15</v>
      </c>
      <c r="K8" s="1" t="s">
        <v>15</v>
      </c>
      <c r="L8" s="5">
        <v>43514</v>
      </c>
      <c r="M8" s="1" t="s">
        <v>123</v>
      </c>
      <c r="N8" s="4">
        <v>1</v>
      </c>
      <c r="O8" s="7">
        <v>4080000</v>
      </c>
      <c r="P8" s="1" t="s">
        <v>126</v>
      </c>
      <c r="Q8" s="1" t="s">
        <v>109</v>
      </c>
      <c r="R8" s="1"/>
      <c r="S8" s="1"/>
      <c r="T8" s="1"/>
      <c r="U8" s="1"/>
      <c r="V8" s="1"/>
      <c r="W8" s="1"/>
      <c r="X8" s="1"/>
      <c r="Y8" s="1"/>
      <c r="Z8" s="2"/>
      <c r="AA8" s="1"/>
      <c r="AB8" s="1"/>
      <c r="AC8" s="1"/>
      <c r="AD8" s="1"/>
      <c r="AE8" s="1"/>
      <c r="AF8" s="1"/>
    </row>
    <row r="9" spans="1:32" x14ac:dyDescent="0.25">
      <c r="A9" s="8">
        <v>7</v>
      </c>
      <c r="B9" s="2" t="str">
        <f>HYPERLINK("https://my.zakupki.prom.ua/remote/dispatcher/state_purchase_view/10637187", "UA-2019-02-19-002700-b")</f>
        <v>UA-2019-02-19-002700-b</v>
      </c>
      <c r="C9" s="1" t="s">
        <v>71</v>
      </c>
      <c r="D9" s="1" t="s">
        <v>103</v>
      </c>
      <c r="E9" s="1" t="s">
        <v>40</v>
      </c>
      <c r="F9" s="1" t="s">
        <v>64</v>
      </c>
      <c r="G9" s="1" t="s">
        <v>84</v>
      </c>
      <c r="H9" s="1" t="s">
        <v>23</v>
      </c>
      <c r="I9" s="1" t="s">
        <v>15</v>
      </c>
      <c r="J9" s="1" t="s">
        <v>15</v>
      </c>
      <c r="K9" s="1" t="s">
        <v>15</v>
      </c>
      <c r="L9" s="5">
        <v>43515</v>
      </c>
      <c r="M9" s="6">
        <v>43538.494629629633</v>
      </c>
      <c r="N9" s="4">
        <v>2</v>
      </c>
      <c r="O9" s="7">
        <v>4080000</v>
      </c>
      <c r="P9" s="1" t="s">
        <v>126</v>
      </c>
      <c r="Q9" s="1" t="s">
        <v>109</v>
      </c>
      <c r="R9" s="7">
        <v>4058940</v>
      </c>
      <c r="S9" s="1" t="s">
        <v>115</v>
      </c>
      <c r="T9" s="7">
        <v>5.1617647058823527E-3</v>
      </c>
      <c r="U9" s="1" t="s">
        <v>115</v>
      </c>
      <c r="V9" s="1" t="s">
        <v>29</v>
      </c>
      <c r="W9" s="1" t="s">
        <v>53</v>
      </c>
      <c r="X9" s="1" t="s">
        <v>9</v>
      </c>
      <c r="Y9" s="7">
        <v>5.1617647058823527E-3</v>
      </c>
      <c r="Z9" s="2" t="str">
        <f>HYPERLINK("https://auction.openprocurement.org/tenders/f4466154b76a4a01980924f31f1e5818")</f>
        <v>https://auction.openprocurement.org/tenders/f4466154b76a4a01980924f31f1e5818</v>
      </c>
      <c r="AA9" s="5">
        <v>43553</v>
      </c>
      <c r="AB9" s="5">
        <v>43563</v>
      </c>
      <c r="AC9" s="1" t="s">
        <v>48</v>
      </c>
      <c r="AD9" s="7">
        <v>4058940</v>
      </c>
      <c r="AE9" s="6">
        <v>43830</v>
      </c>
      <c r="AF9" s="1"/>
    </row>
    <row r="10" spans="1:32" x14ac:dyDescent="0.25">
      <c r="A10" s="8">
        <v>8</v>
      </c>
      <c r="B10" s="2" t="str">
        <f>HYPERLINK("https://my.zakupki.prom.ua/remote/dispatcher/state_purchase_view/10659196", "UA-2019-02-20-003032-b")</f>
        <v>UA-2019-02-20-003032-b</v>
      </c>
      <c r="C10" s="1" t="s">
        <v>67</v>
      </c>
      <c r="D10" s="1" t="s">
        <v>4</v>
      </c>
      <c r="E10" s="1" t="s">
        <v>24</v>
      </c>
      <c r="F10" s="1" t="s">
        <v>64</v>
      </c>
      <c r="G10" s="1" t="s">
        <v>84</v>
      </c>
      <c r="H10" s="1" t="s">
        <v>23</v>
      </c>
      <c r="I10" s="1" t="s">
        <v>15</v>
      </c>
      <c r="J10" s="1" t="s">
        <v>15</v>
      </c>
      <c r="K10" s="1" t="s">
        <v>15</v>
      </c>
      <c r="L10" s="5">
        <v>43516</v>
      </c>
      <c r="M10" s="6">
        <v>43536.579421296294</v>
      </c>
      <c r="N10" s="4">
        <v>3</v>
      </c>
      <c r="O10" s="7">
        <v>408000</v>
      </c>
      <c r="P10" s="1" t="s">
        <v>45</v>
      </c>
      <c r="Q10" s="1" t="s">
        <v>109</v>
      </c>
      <c r="R10" s="7">
        <v>339904.8</v>
      </c>
      <c r="S10" s="1" t="s">
        <v>107</v>
      </c>
      <c r="T10" s="7">
        <v>0.16690000000000002</v>
      </c>
      <c r="U10" s="1" t="s">
        <v>107</v>
      </c>
      <c r="V10" s="1" t="s">
        <v>37</v>
      </c>
      <c r="W10" s="1" t="s">
        <v>55</v>
      </c>
      <c r="X10" s="1" t="s">
        <v>12</v>
      </c>
      <c r="Y10" s="7">
        <v>0.16690000000000002</v>
      </c>
      <c r="Z10" s="2" t="str">
        <f>HYPERLINK("https://auction.openprocurement.org/tenders/13d6c9aceec747278f75658bcaaa03a7")</f>
        <v>https://auction.openprocurement.org/tenders/13d6c9aceec747278f75658bcaaa03a7</v>
      </c>
      <c r="AA10" s="5">
        <v>43548</v>
      </c>
      <c r="AB10" s="5">
        <v>43558</v>
      </c>
      <c r="AC10" s="1" t="s">
        <v>47</v>
      </c>
      <c r="AD10" s="7">
        <v>339904.8</v>
      </c>
      <c r="AE10" s="6">
        <v>43830</v>
      </c>
      <c r="AF10" s="1"/>
    </row>
    <row r="11" spans="1:32" x14ac:dyDescent="0.25">
      <c r="A11" s="8">
        <v>9</v>
      </c>
      <c r="B11" s="2" t="str">
        <f>HYPERLINK("https://my.zakupki.prom.ua/remote/dispatcher/state_purchase_view/10766363", "UA-2019-02-28-001725-a")</f>
        <v>UA-2019-02-28-001725-a</v>
      </c>
      <c r="C11" s="1" t="s">
        <v>73</v>
      </c>
      <c r="D11" s="1" t="s">
        <v>82</v>
      </c>
      <c r="E11" s="1" t="s">
        <v>41</v>
      </c>
      <c r="F11" s="1" t="s">
        <v>64</v>
      </c>
      <c r="G11" s="1" t="s">
        <v>84</v>
      </c>
      <c r="H11" s="1" t="s">
        <v>23</v>
      </c>
      <c r="I11" s="1" t="s">
        <v>15</v>
      </c>
      <c r="J11" s="1" t="s">
        <v>15</v>
      </c>
      <c r="K11" s="1" t="s">
        <v>15</v>
      </c>
      <c r="L11" s="5">
        <v>43524</v>
      </c>
      <c r="M11" s="1" t="s">
        <v>123</v>
      </c>
      <c r="N11" s="4">
        <v>1</v>
      </c>
      <c r="O11" s="7">
        <v>900000</v>
      </c>
      <c r="P11" s="1" t="s">
        <v>44</v>
      </c>
      <c r="Q11" s="1" t="s">
        <v>109</v>
      </c>
      <c r="R11" s="1"/>
      <c r="S11" s="1"/>
      <c r="T11" s="1"/>
      <c r="U11" s="1"/>
      <c r="V11" s="1"/>
      <c r="W11" s="1"/>
      <c r="X11" s="1"/>
      <c r="Y11" s="1"/>
      <c r="Z11" s="2"/>
      <c r="AA11" s="1"/>
      <c r="AB11" s="1"/>
      <c r="AC11" s="1"/>
      <c r="AD11" s="1"/>
      <c r="AE11" s="1"/>
      <c r="AF11" s="1"/>
    </row>
    <row r="12" spans="1:32" x14ac:dyDescent="0.25">
      <c r="A12" s="8">
        <v>10</v>
      </c>
      <c r="B12" s="2" t="str">
        <f>HYPERLINK("https://my.zakupki.prom.ua/remote/dispatcher/state_purchase_view/10853485", "UA-2019-03-07-001455-a")</f>
        <v>UA-2019-03-07-001455-a</v>
      </c>
      <c r="C12" s="1" t="s">
        <v>66</v>
      </c>
      <c r="D12" s="1" t="s">
        <v>121</v>
      </c>
      <c r="E12" s="1" t="s">
        <v>24</v>
      </c>
      <c r="F12" s="1" t="s">
        <v>64</v>
      </c>
      <c r="G12" s="1" t="s">
        <v>84</v>
      </c>
      <c r="H12" s="1" t="s">
        <v>23</v>
      </c>
      <c r="I12" s="1" t="s">
        <v>15</v>
      </c>
      <c r="J12" s="1" t="s">
        <v>15</v>
      </c>
      <c r="K12" s="1" t="s">
        <v>15</v>
      </c>
      <c r="L12" s="5">
        <v>43531</v>
      </c>
      <c r="M12" s="1" t="s">
        <v>123</v>
      </c>
      <c r="N12" s="4">
        <v>0</v>
      </c>
      <c r="O12" s="7">
        <v>3982000</v>
      </c>
      <c r="P12" s="1" t="s">
        <v>126</v>
      </c>
      <c r="Q12" s="1" t="s">
        <v>109</v>
      </c>
      <c r="R12" s="1"/>
      <c r="S12" s="1"/>
      <c r="T12" s="1"/>
      <c r="U12" s="1"/>
      <c r="V12" s="1"/>
      <c r="W12" s="1"/>
      <c r="X12" s="1"/>
      <c r="Y12" s="1"/>
      <c r="Z12" s="2"/>
      <c r="AA12" s="1"/>
      <c r="AB12" s="1"/>
      <c r="AC12" s="1"/>
      <c r="AD12" s="1"/>
      <c r="AE12" s="1"/>
      <c r="AF12" s="1" t="s">
        <v>125</v>
      </c>
    </row>
    <row r="13" spans="1:32" x14ac:dyDescent="0.25">
      <c r="A13" s="8">
        <v>11</v>
      </c>
      <c r="B13" s="2" t="str">
        <f>HYPERLINK("https://my.zakupki.prom.ua/remote/dispatcher/state_purchase_view/10879203", "UA-2019-03-12-001018-a")</f>
        <v>UA-2019-03-12-001018-a</v>
      </c>
      <c r="C13" s="1" t="s">
        <v>75</v>
      </c>
      <c r="D13" s="1" t="s">
        <v>78</v>
      </c>
      <c r="E13" s="1" t="s">
        <v>16</v>
      </c>
      <c r="F13" s="1" t="s">
        <v>64</v>
      </c>
      <c r="G13" s="1" t="s">
        <v>84</v>
      </c>
      <c r="H13" s="1" t="s">
        <v>23</v>
      </c>
      <c r="I13" s="1" t="s">
        <v>15</v>
      </c>
      <c r="J13" s="1" t="s">
        <v>15</v>
      </c>
      <c r="K13" s="1" t="s">
        <v>15</v>
      </c>
      <c r="L13" s="5">
        <v>43536</v>
      </c>
      <c r="M13" s="1" t="s">
        <v>123</v>
      </c>
      <c r="N13" s="4">
        <v>0</v>
      </c>
      <c r="O13" s="7">
        <v>3932000</v>
      </c>
      <c r="P13" s="1" t="s">
        <v>126</v>
      </c>
      <c r="Q13" s="1" t="s">
        <v>109</v>
      </c>
      <c r="R13" s="1"/>
      <c r="S13" s="1"/>
      <c r="T13" s="1"/>
      <c r="U13" s="1"/>
      <c r="V13" s="1"/>
      <c r="W13" s="1"/>
      <c r="X13" s="1"/>
      <c r="Y13" s="1"/>
      <c r="Z13" s="2"/>
      <c r="AA13" s="1"/>
      <c r="AB13" s="1"/>
      <c r="AC13" s="1"/>
      <c r="AD13" s="1"/>
      <c r="AE13" s="1"/>
      <c r="AF13" s="1" t="s">
        <v>125</v>
      </c>
    </row>
    <row r="14" spans="1:32" x14ac:dyDescent="0.25">
      <c r="A14" s="8">
        <v>12</v>
      </c>
      <c r="B14" s="2" t="str">
        <f>HYPERLINK("https://my.zakupki.prom.ua/remote/dispatcher/state_purchase_view/10905688", "UA-2019-03-13-002801-a")</f>
        <v>UA-2019-03-13-002801-a</v>
      </c>
      <c r="C14" s="1" t="s">
        <v>75</v>
      </c>
      <c r="D14" s="1" t="s">
        <v>79</v>
      </c>
      <c r="E14" s="1" t="s">
        <v>16</v>
      </c>
      <c r="F14" s="1" t="s">
        <v>64</v>
      </c>
      <c r="G14" s="1" t="s">
        <v>84</v>
      </c>
      <c r="H14" s="1" t="s">
        <v>23</v>
      </c>
      <c r="I14" s="1" t="s">
        <v>15</v>
      </c>
      <c r="J14" s="1" t="s">
        <v>15</v>
      </c>
      <c r="K14" s="1" t="s">
        <v>15</v>
      </c>
      <c r="L14" s="5">
        <v>43537</v>
      </c>
      <c r="M14" s="6">
        <v>43553.472638888888</v>
      </c>
      <c r="N14" s="4">
        <v>3</v>
      </c>
      <c r="O14" s="7">
        <v>3951000</v>
      </c>
      <c r="P14" s="1" t="s">
        <v>126</v>
      </c>
      <c r="Q14" s="1" t="s">
        <v>109</v>
      </c>
      <c r="R14" s="7">
        <v>3226377</v>
      </c>
      <c r="S14" s="1" t="s">
        <v>105</v>
      </c>
      <c r="T14" s="7">
        <v>0.18340242976461654</v>
      </c>
      <c r="U14" s="1" t="s">
        <v>94</v>
      </c>
      <c r="V14" s="1" t="s">
        <v>33</v>
      </c>
      <c r="W14" s="1" t="s">
        <v>54</v>
      </c>
      <c r="X14" s="1" t="s">
        <v>10</v>
      </c>
      <c r="Y14" s="7">
        <v>0.1270361933687674</v>
      </c>
      <c r="Z14" s="2" t="str">
        <f>HYPERLINK("https://auction.openprocurement.org/tenders/e3d5b2a8d20d4e9d9300cda3c8194960")</f>
        <v>https://auction.openprocurement.org/tenders/e3d5b2a8d20d4e9d9300cda3c8194960</v>
      </c>
      <c r="AA14" s="5">
        <v>43564</v>
      </c>
      <c r="AB14" s="5">
        <v>43574</v>
      </c>
      <c r="AC14" s="1" t="s">
        <v>20</v>
      </c>
      <c r="AD14" s="7">
        <v>3449080</v>
      </c>
      <c r="AE14" s="6">
        <v>43830</v>
      </c>
      <c r="AF14" s="1"/>
    </row>
    <row r="15" spans="1:32" x14ac:dyDescent="0.25">
      <c r="A15" s="8">
        <v>13</v>
      </c>
      <c r="B15" s="2" t="str">
        <f>HYPERLINK("https://my.zakupki.prom.ua/remote/dispatcher/state_purchase_view/10902375", "UA-2019-03-13-002041-a")</f>
        <v>UA-2019-03-13-002041-a</v>
      </c>
      <c r="C15" s="1" t="s">
        <v>66</v>
      </c>
      <c r="D15" s="1" t="s">
        <v>0</v>
      </c>
      <c r="E15" s="1" t="s">
        <v>24</v>
      </c>
      <c r="F15" s="1" t="s">
        <v>64</v>
      </c>
      <c r="G15" s="1" t="s">
        <v>84</v>
      </c>
      <c r="H15" s="1" t="s">
        <v>23</v>
      </c>
      <c r="I15" s="1" t="s">
        <v>15</v>
      </c>
      <c r="J15" s="1" t="s">
        <v>15</v>
      </c>
      <c r="K15" s="1" t="s">
        <v>15</v>
      </c>
      <c r="L15" s="5">
        <v>43537</v>
      </c>
      <c r="M15" s="6">
        <v>43553.597314814811</v>
      </c>
      <c r="N15" s="4">
        <v>3</v>
      </c>
      <c r="O15" s="7">
        <v>3948000</v>
      </c>
      <c r="P15" s="1" t="s">
        <v>126</v>
      </c>
      <c r="Q15" s="1" t="s">
        <v>109</v>
      </c>
      <c r="R15" s="7">
        <v>3599899</v>
      </c>
      <c r="S15" s="1" t="s">
        <v>117</v>
      </c>
      <c r="T15" s="7">
        <v>8.8171479229989871E-2</v>
      </c>
      <c r="U15" s="1" t="s">
        <v>106</v>
      </c>
      <c r="V15" s="1" t="s">
        <v>30</v>
      </c>
      <c r="W15" s="1" t="s">
        <v>49</v>
      </c>
      <c r="X15" s="1" t="s">
        <v>14</v>
      </c>
      <c r="Y15" s="7">
        <v>8.8146149949341432E-2</v>
      </c>
      <c r="Z15" s="2" t="str">
        <f>HYPERLINK("https://auction.openprocurement.org/tenders/69d0ffa536d146d99c90d452eff0b6e5")</f>
        <v>https://auction.openprocurement.org/tenders/69d0ffa536d146d99c90d452eff0b6e5</v>
      </c>
      <c r="AA15" s="5">
        <v>43567</v>
      </c>
      <c r="AB15" s="5">
        <v>43577</v>
      </c>
      <c r="AC15" s="1" t="s">
        <v>21</v>
      </c>
      <c r="AD15" s="7">
        <v>3599999</v>
      </c>
      <c r="AE15" s="6">
        <v>43830</v>
      </c>
      <c r="AF15" s="1"/>
    </row>
    <row r="16" spans="1:32" x14ac:dyDescent="0.25">
      <c r="A16" s="8">
        <v>14</v>
      </c>
      <c r="B16" s="2" t="str">
        <f>HYPERLINK("https://my.zakupki.prom.ua/remote/dispatcher/state_purchase_view/10981444", "UA-2019-03-19-001794-a")</f>
        <v>UA-2019-03-19-001794-a</v>
      </c>
      <c r="C16" s="1" t="s">
        <v>73</v>
      </c>
      <c r="D16" s="1" t="s">
        <v>82</v>
      </c>
      <c r="E16" s="1" t="s">
        <v>41</v>
      </c>
      <c r="F16" s="1" t="s">
        <v>64</v>
      </c>
      <c r="G16" s="1" t="s">
        <v>84</v>
      </c>
      <c r="H16" s="1" t="s">
        <v>23</v>
      </c>
      <c r="I16" s="1" t="s">
        <v>15</v>
      </c>
      <c r="J16" s="1" t="s">
        <v>15</v>
      </c>
      <c r="K16" s="1" t="s">
        <v>15</v>
      </c>
      <c r="L16" s="5">
        <v>43543</v>
      </c>
      <c r="M16" s="1" t="s">
        <v>123</v>
      </c>
      <c r="N16" s="4">
        <v>1</v>
      </c>
      <c r="O16" s="7">
        <v>900000</v>
      </c>
      <c r="P16" s="1" t="s">
        <v>44</v>
      </c>
      <c r="Q16" s="1" t="s">
        <v>109</v>
      </c>
      <c r="R16" s="1"/>
      <c r="S16" s="1"/>
      <c r="T16" s="1"/>
      <c r="U16" s="1"/>
      <c r="V16" s="1"/>
      <c r="W16" s="1"/>
      <c r="X16" s="1"/>
      <c r="Y16" s="1"/>
      <c r="Z16" s="2"/>
      <c r="AA16" s="1"/>
      <c r="AB16" s="1"/>
      <c r="AC16" s="1"/>
      <c r="AD16" s="1"/>
      <c r="AE16" s="1"/>
      <c r="AF16" s="1"/>
    </row>
    <row r="17" spans="1:32" x14ac:dyDescent="0.25">
      <c r="A17" s="8">
        <v>15</v>
      </c>
      <c r="B17" s="2" t="str">
        <f>HYPERLINK("https://my.zakupki.prom.ua/remote/dispatcher/state_purchase_view/11207617", "UA-2019-04-05-002426-a")</f>
        <v>UA-2019-04-05-002426-a</v>
      </c>
      <c r="C17" s="1" t="s">
        <v>73</v>
      </c>
      <c r="D17" s="1" t="s">
        <v>82</v>
      </c>
      <c r="E17" s="1" t="s">
        <v>41</v>
      </c>
      <c r="F17" s="1" t="s">
        <v>96</v>
      </c>
      <c r="G17" s="1" t="s">
        <v>84</v>
      </c>
      <c r="H17" s="1" t="s">
        <v>23</v>
      </c>
      <c r="I17" s="1" t="s">
        <v>15</v>
      </c>
      <c r="J17" s="1" t="s">
        <v>15</v>
      </c>
      <c r="K17" s="1" t="s">
        <v>15</v>
      </c>
      <c r="L17" s="5">
        <v>43560</v>
      </c>
      <c r="M17" s="1" t="s">
        <v>122</v>
      </c>
      <c r="N17" s="4">
        <v>1</v>
      </c>
      <c r="O17" s="7">
        <v>900000</v>
      </c>
      <c r="P17" s="1" t="s">
        <v>44</v>
      </c>
      <c r="Q17" s="1" t="s">
        <v>109</v>
      </c>
      <c r="R17" s="7">
        <v>900000</v>
      </c>
      <c r="S17" s="1"/>
      <c r="T17" s="1"/>
      <c r="U17" s="1" t="s">
        <v>95</v>
      </c>
      <c r="V17" s="1" t="s">
        <v>34</v>
      </c>
      <c r="W17" s="1"/>
      <c r="X17" s="1" t="s">
        <v>13</v>
      </c>
      <c r="Y17" s="1"/>
      <c r="Z17" s="2"/>
      <c r="AA17" s="5">
        <v>43571</v>
      </c>
      <c r="AB17" s="5">
        <v>43596</v>
      </c>
      <c r="AC17" s="1" t="s">
        <v>22</v>
      </c>
      <c r="AD17" s="7">
        <v>900000</v>
      </c>
      <c r="AE17" s="6">
        <v>43830</v>
      </c>
      <c r="AF17" s="1"/>
    </row>
    <row r="18" spans="1:32" x14ac:dyDescent="0.25">
      <c r="A18" s="8">
        <v>16</v>
      </c>
      <c r="B18" s="2" t="str">
        <f>HYPERLINK("https://my.zakupki.prom.ua/remote/dispatcher/state_purchase_view/11237689", "UA-2019-04-09-002161-a")</f>
        <v>UA-2019-04-09-002161-a</v>
      </c>
      <c r="C18" s="1" t="s">
        <v>71</v>
      </c>
      <c r="D18" s="1" t="s">
        <v>103</v>
      </c>
      <c r="E18" s="1" t="s">
        <v>40</v>
      </c>
      <c r="F18" s="1" t="s">
        <v>64</v>
      </c>
      <c r="G18" s="1" t="s">
        <v>84</v>
      </c>
      <c r="H18" s="1" t="s">
        <v>23</v>
      </c>
      <c r="I18" s="1" t="s">
        <v>15</v>
      </c>
      <c r="J18" s="1" t="s">
        <v>15</v>
      </c>
      <c r="K18" s="1" t="s">
        <v>15</v>
      </c>
      <c r="L18" s="5">
        <v>43564</v>
      </c>
      <c r="M18" s="6">
        <v>43581.664652777778</v>
      </c>
      <c r="N18" s="4">
        <v>2</v>
      </c>
      <c r="O18" s="7">
        <v>3984000</v>
      </c>
      <c r="P18" s="1" t="s">
        <v>126</v>
      </c>
      <c r="Q18" s="1" t="s">
        <v>109</v>
      </c>
      <c r="R18" s="7">
        <v>3963180</v>
      </c>
      <c r="S18" s="1" t="s">
        <v>115</v>
      </c>
      <c r="T18" s="7">
        <v>5.2259036144578315E-3</v>
      </c>
      <c r="U18" s="1" t="s">
        <v>115</v>
      </c>
      <c r="V18" s="1" t="s">
        <v>29</v>
      </c>
      <c r="W18" s="1" t="s">
        <v>53</v>
      </c>
      <c r="X18" s="1" t="s">
        <v>9</v>
      </c>
      <c r="Y18" s="7">
        <v>5.2259036144578315E-3</v>
      </c>
      <c r="Z18" s="2" t="str">
        <f>HYPERLINK("https://auction.openprocurement.org/tenders/74176d383eb94192880ed5e27c8b98bc")</f>
        <v>https://auction.openprocurement.org/tenders/74176d383eb94192880ed5e27c8b98bc</v>
      </c>
      <c r="AA18" s="5">
        <v>43592</v>
      </c>
      <c r="AB18" s="5">
        <v>43602</v>
      </c>
      <c r="AC18" s="1" t="s">
        <v>25</v>
      </c>
      <c r="AD18" s="7">
        <v>3963180</v>
      </c>
      <c r="AE18" s="6">
        <v>43830</v>
      </c>
      <c r="AF18" s="1"/>
    </row>
    <row r="19" spans="1:32" x14ac:dyDescent="0.25">
      <c r="A19" s="8">
        <v>17</v>
      </c>
      <c r="B19" s="2" t="str">
        <f>HYPERLINK("https://my.zakupki.prom.ua/remote/dispatcher/state_purchase_view/11269596", "UA-2019-04-11-002019-a")</f>
        <v>UA-2019-04-11-002019-a</v>
      </c>
      <c r="C19" s="1" t="s">
        <v>74</v>
      </c>
      <c r="D19" s="1" t="s">
        <v>60</v>
      </c>
      <c r="E19" s="1" t="s">
        <v>43</v>
      </c>
      <c r="F19" s="1" t="s">
        <v>64</v>
      </c>
      <c r="G19" s="1" t="s">
        <v>84</v>
      </c>
      <c r="H19" s="1" t="s">
        <v>23</v>
      </c>
      <c r="I19" s="1" t="s">
        <v>15</v>
      </c>
      <c r="J19" s="1" t="s">
        <v>15</v>
      </c>
      <c r="K19" s="1" t="s">
        <v>15</v>
      </c>
      <c r="L19" s="5">
        <v>43566</v>
      </c>
      <c r="M19" s="6">
        <v>43587.657673611109</v>
      </c>
      <c r="N19" s="4">
        <v>2</v>
      </c>
      <c r="O19" s="7">
        <v>800000</v>
      </c>
      <c r="P19" s="1" t="s">
        <v>126</v>
      </c>
      <c r="Q19" s="1" t="s">
        <v>109</v>
      </c>
      <c r="R19" s="7">
        <v>791896</v>
      </c>
      <c r="S19" s="1" t="s">
        <v>93</v>
      </c>
      <c r="T19" s="7">
        <v>1.013E-2</v>
      </c>
      <c r="U19" s="1" t="s">
        <v>93</v>
      </c>
      <c r="V19" s="1" t="s">
        <v>32</v>
      </c>
      <c r="W19" s="1" t="s">
        <v>51</v>
      </c>
      <c r="X19" s="1" t="s">
        <v>11</v>
      </c>
      <c r="Y19" s="7">
        <v>1.013E-2</v>
      </c>
      <c r="Z19" s="2" t="str">
        <f>HYPERLINK("https://auction.openprocurement.org/tenders/3e3fde3121984418b2e12a457b478b2a")</f>
        <v>https://auction.openprocurement.org/tenders/3e3fde3121984418b2e12a457b478b2a</v>
      </c>
      <c r="AA19" s="5">
        <v>43598</v>
      </c>
      <c r="AB19" s="5">
        <v>43608</v>
      </c>
      <c r="AC19" s="1" t="s">
        <v>28</v>
      </c>
      <c r="AD19" s="7">
        <v>791896</v>
      </c>
      <c r="AE19" s="6">
        <v>43830</v>
      </c>
      <c r="AF19" s="1"/>
    </row>
    <row r="20" spans="1:32" x14ac:dyDescent="0.25">
      <c r="A20" s="8">
        <v>18</v>
      </c>
      <c r="B20" s="2" t="str">
        <f>HYPERLINK("https://my.zakupki.prom.ua/remote/dispatcher/state_purchase_view/11309715", "UA-2019-04-15-002226-a")</f>
        <v>UA-2019-04-15-002226-a</v>
      </c>
      <c r="C20" s="1" t="s">
        <v>70</v>
      </c>
      <c r="D20" s="1" t="s">
        <v>59</v>
      </c>
      <c r="E20" s="1" t="s">
        <v>42</v>
      </c>
      <c r="F20" s="1" t="s">
        <v>64</v>
      </c>
      <c r="G20" s="1" t="s">
        <v>84</v>
      </c>
      <c r="H20" s="1" t="s">
        <v>23</v>
      </c>
      <c r="I20" s="1" t="s">
        <v>15</v>
      </c>
      <c r="J20" s="1" t="s">
        <v>15</v>
      </c>
      <c r="K20" s="1" t="s">
        <v>15</v>
      </c>
      <c r="L20" s="5">
        <v>43570</v>
      </c>
      <c r="M20" s="6">
        <v>43587.53019675926</v>
      </c>
      <c r="N20" s="4">
        <v>4</v>
      </c>
      <c r="O20" s="7">
        <v>853000</v>
      </c>
      <c r="P20" s="1" t="s">
        <v>126</v>
      </c>
      <c r="Q20" s="1" t="s">
        <v>109</v>
      </c>
      <c r="R20" s="7">
        <v>692250</v>
      </c>
      <c r="S20" s="1" t="s">
        <v>116</v>
      </c>
      <c r="T20" s="7">
        <v>0.1884525205158265</v>
      </c>
      <c r="U20" s="1" t="s">
        <v>116</v>
      </c>
      <c r="V20" s="1" t="s">
        <v>31</v>
      </c>
      <c r="W20" s="1" t="s">
        <v>52</v>
      </c>
      <c r="X20" s="1" t="s">
        <v>7</v>
      </c>
      <c r="Y20" s="7">
        <v>0.1884525205158265</v>
      </c>
      <c r="Z20" s="2" t="str">
        <f>HYPERLINK("https://auction.openprocurement.org/tenders/1119bb3f8ab04478b101d8480b6698bb")</f>
        <v>https://auction.openprocurement.org/tenders/1119bb3f8ab04478b101d8480b6698bb</v>
      </c>
      <c r="AA20" s="5">
        <v>43598</v>
      </c>
      <c r="AB20" s="5">
        <v>43608</v>
      </c>
      <c r="AC20" s="1" t="s">
        <v>26</v>
      </c>
      <c r="AD20" s="7">
        <v>692250</v>
      </c>
      <c r="AE20" s="6">
        <v>43599</v>
      </c>
      <c r="AF20" s="1"/>
    </row>
    <row r="21" spans="1:32" x14ac:dyDescent="0.25">
      <c r="A21" s="8">
        <v>19</v>
      </c>
      <c r="B21" s="2" t="str">
        <f>HYPERLINK("https://my.zakupki.prom.ua/remote/dispatcher/state_purchase_view/11326747", "UA-2019-04-16-002732-a")</f>
        <v>UA-2019-04-16-002732-a</v>
      </c>
      <c r="C21" s="1" t="s">
        <v>69</v>
      </c>
      <c r="D21" s="1" t="s">
        <v>119</v>
      </c>
      <c r="E21" s="1" t="s">
        <v>24</v>
      </c>
      <c r="F21" s="1" t="s">
        <v>64</v>
      </c>
      <c r="G21" s="1" t="s">
        <v>84</v>
      </c>
      <c r="H21" s="1" t="s">
        <v>23</v>
      </c>
      <c r="I21" s="1" t="s">
        <v>15</v>
      </c>
      <c r="J21" s="1" t="s">
        <v>15</v>
      </c>
      <c r="K21" s="1" t="s">
        <v>15</v>
      </c>
      <c r="L21" s="5">
        <v>43571</v>
      </c>
      <c r="M21" s="6">
        <v>43587.464004629626</v>
      </c>
      <c r="N21" s="4">
        <v>2</v>
      </c>
      <c r="O21" s="7">
        <v>805000</v>
      </c>
      <c r="P21" s="1" t="s">
        <v>126</v>
      </c>
      <c r="Q21" s="1" t="s">
        <v>109</v>
      </c>
      <c r="R21" s="7">
        <v>735000</v>
      </c>
      <c r="S21" s="1" t="s">
        <v>117</v>
      </c>
      <c r="T21" s="7">
        <v>8.6956521739130432E-2</v>
      </c>
      <c r="U21" s="1" t="s">
        <v>106</v>
      </c>
      <c r="V21" s="1" t="s">
        <v>30</v>
      </c>
      <c r="W21" s="1" t="s">
        <v>49</v>
      </c>
      <c r="X21" s="1" t="s">
        <v>14</v>
      </c>
      <c r="Y21" s="7">
        <v>6.2173913043478265E-3</v>
      </c>
      <c r="Z21" s="2" t="str">
        <f>HYPERLINK("https://auction.openprocurement.org/tenders/68aa0737de55484db04cd366fc903101")</f>
        <v>https://auction.openprocurement.org/tenders/68aa0737de55484db04cd366fc903101</v>
      </c>
      <c r="AA21" s="5">
        <v>43598</v>
      </c>
      <c r="AB21" s="5">
        <v>43608</v>
      </c>
      <c r="AC21" s="1" t="s">
        <v>27</v>
      </c>
      <c r="AD21" s="7">
        <v>799995</v>
      </c>
      <c r="AE21" s="6">
        <v>43830</v>
      </c>
      <c r="AF21" s="1"/>
    </row>
  </sheetData>
  <autoFilter ref="A2:AF12"/>
  <sortState ref="A4:AF22">
    <sortCondition ref="L4"/>
  </sortState>
  <hyperlinks>
    <hyperlink ref="Z19" r:id="rId1" display="https://auction.openprocurement.org/tenders/3e3fde3121984418b2e12a457b478b2a"/>
    <hyperlink ref="Z18" r:id="rId2" display="https://auction.openprocurement.org/tenders/74176d383eb94192880ed5e27c8b98bc"/>
    <hyperlink ref="Z21" r:id="rId3" display="https://auction.openprocurement.org/tenders/68aa0737de55484db04cd366fc903101"/>
    <hyperlink ref="Z20" r:id="rId4" display="https://auction.openprocurement.org/tenders/1119bb3f8ab04478b101d8480b6698bb"/>
    <hyperlink ref="B11" r:id="rId5" display="https://my.zakupki.prom.ua/remote/dispatcher/state_purchase_view/10766363"/>
    <hyperlink ref="B10" r:id="rId6" display="https://my.zakupki.prom.ua/remote/dispatcher/state_purchase_view/10659196"/>
    <hyperlink ref="B13" r:id="rId7" display="https://my.zakupki.prom.ua/remote/dispatcher/state_purchase_view/10879203"/>
    <hyperlink ref="B12" r:id="rId8" display="https://my.zakupki.prom.ua/remote/dispatcher/state_purchase_view/10853485"/>
    <hyperlink ref="B14" r:id="rId9" display="https://my.zakupki.prom.ua/remote/dispatcher/state_purchase_view/10905688"/>
    <hyperlink ref="B15" r:id="rId10" display="https://my.zakupki.prom.ua/remote/dispatcher/state_purchase_view/10902375"/>
    <hyperlink ref="B17" r:id="rId11" display="https://my.zakupki.prom.ua/remote/dispatcher/state_purchase_view/11207617"/>
    <hyperlink ref="B16" r:id="rId12" display="https://my.zakupki.prom.ua/remote/dispatcher/state_purchase_view/10981444"/>
    <hyperlink ref="B9" r:id="rId13" display="https://my.zakupki.prom.ua/remote/dispatcher/state_purchase_view/10637187"/>
    <hyperlink ref="B8" r:id="rId14" display="https://my.zakupki.prom.ua/remote/dispatcher/state_purchase_view/10615558"/>
    <hyperlink ref="Z10" r:id="rId15" display="https://auction.openprocurement.org/tenders/13d6c9aceec747278f75658bcaaa03a7"/>
    <hyperlink ref="Z14" r:id="rId16" display="https://auction.openprocurement.org/tenders/e3d5b2a8d20d4e9d9300cda3c8194960"/>
    <hyperlink ref="Z9" r:id="rId17" display="https://auction.openprocurement.org/tenders/f4466154b76a4a01980924f31f1e5818"/>
    <hyperlink ref="Z15" r:id="rId18" display="https://auction.openprocurement.org/tenders/69d0ffa536d146d99c90d452eff0b6e5"/>
    <hyperlink ref="B21" r:id="rId19" display="https://my.zakupki.prom.ua/remote/dispatcher/state_purchase_view/11326747"/>
    <hyperlink ref="B20" r:id="rId20" display="https://my.zakupki.prom.ua/remote/dispatcher/state_purchase_view/11309715"/>
    <hyperlink ref="B19" r:id="rId21" display="https://my.zakupki.prom.ua/remote/dispatcher/state_purchase_view/11269596"/>
    <hyperlink ref="B18" r:id="rId22" display="https://my.zakupki.prom.ua/remote/dispatcher/state_purchase_view/11237689"/>
    <hyperlink ref="B3" r:id="rId23" display="https://my.zakupki.prom.ua/remote/dispatcher/state_purchase_view/10265684"/>
    <hyperlink ref="B4" r:id="rId24" display="https://my.zakupki.prom.ua/remote/dispatcher/state_purchase_view/10325489"/>
    <hyperlink ref="B5" r:id="rId25" display="https://my.zakupki.prom.ua/remote/dispatcher/state_purchase_view/10393149"/>
    <hyperlink ref="B6" r:id="rId26" display="https://my.zakupki.prom.ua/remote/dispatcher/state_purchase_view/10511347"/>
    <hyperlink ref="B7" r:id="rId27" display="https://my.zakupki.prom.ua/remote/dispatcher/state_purchase_view/10593872"/>
    <hyperlink ref="Z7" r:id="rId28" display="https://auction.openprocurement.org/tenders/158d6106bc6b4aafbe271b25f3b535c0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2019-06-24T14:04:20Z</dcterms:created>
  <dcterms:modified xsi:type="dcterms:W3CDTF">2019-06-25T05:55:47Z</dcterms:modified>
  <cp:category/>
</cp:coreProperties>
</file>