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ЗВІТ ПО ТЕНДЕРАМ21.06.2019\"/>
    </mc:Choice>
  </mc:AlternateContent>
  <bookViews>
    <workbookView xWindow="0" yWindow="0" windowWidth="24000" windowHeight="9000"/>
  </bookViews>
  <sheets>
    <sheet name="Sheet" sheetId="1" r:id="rId1"/>
  </sheets>
  <definedNames>
    <definedName name="_xlnm._FilterDatabase" localSheetId="0" hidden="1">Sheet!$A$3:$AF$3</definedName>
  </definedNames>
  <calcPr calcId="162913"/>
</workbook>
</file>

<file path=xl/calcChain.xml><?xml version="1.0" encoding="utf-8"?>
<calcChain xmlns="http://schemas.openxmlformats.org/spreadsheetml/2006/main">
  <c r="B6" i="1" l="1"/>
  <c r="B5" i="1"/>
  <c r="B4" i="1"/>
  <c r="B7" i="1"/>
  <c r="B8" i="1"/>
  <c r="B9" i="1"/>
  <c r="B11" i="1"/>
  <c r="Z10" i="1"/>
  <c r="B10" i="1"/>
  <c r="Z12" i="1"/>
  <c r="B12" i="1"/>
  <c r="Z13" i="1"/>
  <c r="B13" i="1"/>
  <c r="B14" i="1"/>
  <c r="Z15" i="1"/>
  <c r="B15" i="1"/>
  <c r="B16" i="1"/>
  <c r="Z17" i="1"/>
  <c r="B17" i="1"/>
  <c r="B18" i="1"/>
  <c r="Z19" i="1"/>
  <c r="B19" i="1"/>
  <c r="B20" i="1"/>
  <c r="B21" i="1"/>
  <c r="B22" i="1"/>
  <c r="B23" i="1"/>
  <c r="B24" i="1"/>
  <c r="B25" i="1"/>
</calcChain>
</file>

<file path=xl/sharedStrings.xml><?xml version="1.0" encoding="utf-8"?>
<sst xmlns="http://schemas.openxmlformats.org/spreadsheetml/2006/main" count="736" uniqueCount="161">
  <si>
    <t>% зниження</t>
  </si>
  <si>
    <t>+380343351674</t>
  </si>
  <si>
    <t>+380347820382</t>
  </si>
  <si>
    <t>+380442092375</t>
  </si>
  <si>
    <t>+380504007923</t>
  </si>
  <si>
    <t>+380506731104</t>
  </si>
  <si>
    <t>+380673423003</t>
  </si>
  <si>
    <t>+380673448302</t>
  </si>
  <si>
    <t>+380673813827</t>
  </si>
  <si>
    <t>+380677355955</t>
  </si>
  <si>
    <t>+380961385866</t>
  </si>
  <si>
    <t>0 (0)</t>
  </si>
  <si>
    <t>01/17</t>
  </si>
  <si>
    <t>02/17</t>
  </si>
  <si>
    <t>09130000-9 Нафта і дистиляти</t>
  </si>
  <si>
    <t>09134200-9 Дизельне паливо;09132100-4 Неетильований бензин</t>
  </si>
  <si>
    <t>0979885651</t>
  </si>
  <si>
    <t>1 (0)</t>
  </si>
  <si>
    <t>1 шт.</t>
  </si>
  <si>
    <t>10</t>
  </si>
  <si>
    <t>11</t>
  </si>
  <si>
    <t>13</t>
  </si>
  <si>
    <t>13655234</t>
  </si>
  <si>
    <t>14210000-6 Гравій, пісок, щебінь і наповнювачі</t>
  </si>
  <si>
    <t>14212000-0 Гранули, кам’яна крихта, кам’яний порошок, галька, гравій, колотий камінь і щебінь, кам’яні суміші, піщано-гравійні суміші та інші наповнювачі</t>
  </si>
  <si>
    <t>14410000-8 Кам’яна сіль</t>
  </si>
  <si>
    <t>1507215102</t>
  </si>
  <si>
    <t>16</t>
  </si>
  <si>
    <t>194</t>
  </si>
  <si>
    <t>2</t>
  </si>
  <si>
    <t>2 (0)</t>
  </si>
  <si>
    <t>20 шт.</t>
  </si>
  <si>
    <t>20000 шт.</t>
  </si>
  <si>
    <t>2156704211</t>
  </si>
  <si>
    <t>2412715789</t>
  </si>
  <si>
    <t>250 шт.</t>
  </si>
  <si>
    <t>26</t>
  </si>
  <si>
    <t>27</t>
  </si>
  <si>
    <t>300 шт.</t>
  </si>
  <si>
    <t>32</t>
  </si>
  <si>
    <t>33</t>
  </si>
  <si>
    <t>33909174</t>
  </si>
  <si>
    <t>34023214</t>
  </si>
  <si>
    <t>34900000-6 Транспортне обладнання та запасні частини різні</t>
  </si>
  <si>
    <t>34920906</t>
  </si>
  <si>
    <t>34927100-2 Дорожня сіль</t>
  </si>
  <si>
    <t>37409912</t>
  </si>
  <si>
    <t>37696993</t>
  </si>
  <si>
    <t>380667110427, 380667110427</t>
  </si>
  <si>
    <t>380673448303</t>
  </si>
  <si>
    <t>39070065</t>
  </si>
  <si>
    <t>39188739</t>
  </si>
  <si>
    <t>39327271</t>
  </si>
  <si>
    <t>4</t>
  </si>
  <si>
    <t>40 шт.</t>
  </si>
  <si>
    <t>400 шт.</t>
  </si>
  <si>
    <t>40096605</t>
  </si>
  <si>
    <t>40583961</t>
  </si>
  <si>
    <t>43 шт.</t>
  </si>
  <si>
    <t>43221000-8 Дорожні грейдери</t>
  </si>
  <si>
    <t>43312400-7 Дорожні котки</t>
  </si>
  <si>
    <t>44113600-1 Бітум та асфальт</t>
  </si>
  <si>
    <t>44912400-0 Бордюрний камінь</t>
  </si>
  <si>
    <t>45233142-6 Ремонт доріг</t>
  </si>
  <si>
    <t>45262300-4 Бетонні роботи</t>
  </si>
  <si>
    <t>560 шт.</t>
  </si>
  <si>
    <t>60180000-3 Прокат вантажних транспортних засобів із водієм для перевезення товарів</t>
  </si>
  <si>
    <t>82</t>
  </si>
  <si>
    <t>95</t>
  </si>
  <si>
    <t>logistic.machinery1@gmail.com</t>
  </si>
  <si>
    <t>ludera@ukr.net</t>
  </si>
  <si>
    <t>nerudnuk@ukr.net</t>
  </si>
  <si>
    <t>romanyk.n.v@mail.ru</t>
  </si>
  <si>
    <t>shbistr@mail.ru</t>
  </si>
  <si>
    <t>ЄДРПОУ організатора</t>
  </si>
  <si>
    <t>ЄДРПОУ переможця</t>
  </si>
  <si>
    <t>Ідентифікатор закупівлі</t>
  </si>
  <si>
    <t>Асфальт та бітум</t>
  </si>
  <si>
    <t>Бетонні роботи</t>
  </si>
  <si>
    <t>Бордюрний камінь</t>
  </si>
  <si>
    <t>Будпроектдiм Товариство З Обмеженою Вiдповiдальнiстю</t>
  </si>
  <si>
    <t>Бітум та асфальт</t>
  </si>
  <si>
    <t>Всього вимог (без рішення)</t>
  </si>
  <si>
    <t>Всього запитань (без відповіді)</t>
  </si>
  <si>
    <t>Всього скарг (без рішення)</t>
  </si>
  <si>
    <t>Відкриті торги</t>
  </si>
  <si>
    <t>Відкриті торги з публікацією англійською мовою</t>
  </si>
  <si>
    <t>Гравійно піщана суміш</t>
  </si>
  <si>
    <t>ДК 021:2015  14410000-8 - "Кам'яна сіль" (Сіль технічна з антизлежувачем для зимового утримання доріг)</t>
  </si>
  <si>
    <t>ДК 021:2015 14410000-8 - "Кам'яна сіль" (Сіль технічна з антизлежувачем для зимового утримання доріг)</t>
  </si>
  <si>
    <t>Дата аукціону</t>
  </si>
  <si>
    <t>Дата публікації закупівлі</t>
  </si>
  <si>
    <t>Дизельне паливо; Неетильований бензин А-95; Неетильований бензин А-92</t>
  </si>
  <si>
    <t>Дизельне пальне; Неетильований бензин А-92; Неетильований бензин А-95</t>
  </si>
  <si>
    <t>Договір діє до:</t>
  </si>
  <si>
    <t>Дорожні котки</t>
  </si>
  <si>
    <t>Дорожній автогрейдер</t>
  </si>
  <si>
    <t>Дорожній коток</t>
  </si>
  <si>
    <t>Дрібнозернистий; Крупнозернистий; Бітум</t>
  </si>
  <si>
    <t>Електронна пошта переможця тендеру</t>
  </si>
  <si>
    <t>З ПДВ</t>
  </si>
  <si>
    <t>Запасні частини</t>
  </si>
  <si>
    <t>Запасні частини для для сільськогосподарської та автотракторної техніки</t>
  </si>
  <si>
    <t>Звіт про укладений договір</t>
  </si>
  <si>
    <t>КП "Полігон Екологія"</t>
  </si>
  <si>
    <t>Капітальний ремонт міжквартальних проїздів</t>
  </si>
  <si>
    <t>Класифікатор</t>
  </si>
  <si>
    <t>Контактний телефон переможця тендеру</t>
  </si>
  <si>
    <t>Кількість одиниць</t>
  </si>
  <si>
    <t>Кількість учасників аукціону</t>
  </si>
  <si>
    <t>Маршрут Коломия - Пасічна; Маршрут Коломия - Стрільче</t>
  </si>
  <si>
    <t>Назва потенційного переможця (з найменшою ціною)</t>
  </si>
  <si>
    <t>Нафта і дистиляти</t>
  </si>
  <si>
    <t>Не підписали закупівлю</t>
  </si>
  <si>
    <t>Неможливості усунення порушень, які виникли через виявлені порушення законодавства з питань державних закупівель;</t>
  </si>
  <si>
    <t>Номер договору</t>
  </si>
  <si>
    <t>Ні</t>
  </si>
  <si>
    <t>Організатор</t>
  </si>
  <si>
    <t>Очікувана вартість закупівлі</t>
  </si>
  <si>
    <t>ПП "Промбудсервіс-Косів"</t>
  </si>
  <si>
    <t>Переговорна процедура</t>
  </si>
  <si>
    <t>Перезення вантажів</t>
  </si>
  <si>
    <t>Посилання на редукціон</t>
  </si>
  <si>
    <t>Предмет закупівлі</t>
  </si>
  <si>
    <t>Причина скасування закупівлі</t>
  </si>
  <si>
    <t>Прокат вантажних транспортних засобів із водієм для перевезення товарів</t>
  </si>
  <si>
    <t>Пропозиція потенційного переможця (з найменшою ціною) грн</t>
  </si>
  <si>
    <t>Савчук Василина Павлівна</t>
  </si>
  <si>
    <t>Сума укладеного договору</t>
  </si>
  <si>
    <t>Сіль технічна</t>
  </si>
  <si>
    <t>Сіль технічна з антизлежувачем для зимового утримання доріг</t>
  </si>
  <si>
    <t>ТОВ "ТОРГОВИЙ ДІМ "ЗАПОРІЗЬКА ТРЕЙДИНГОВА КОМПАНІЯ"</t>
  </si>
  <si>
    <t>ТОВАРИСТВО З ОБМЕЖЕНОЮ ВІДПОВІДАЛЬНІСТЮ "ЛОГІСТИК МАШИНЕРІ"</t>
  </si>
  <si>
    <t>Так</t>
  </si>
  <si>
    <t>ТзОВ "Авто-Статус"</t>
  </si>
  <si>
    <t>ТзОВ "Автотранспорне підприємство ДОЗ"</t>
  </si>
  <si>
    <t>ТзОВ "Автотранспортне підприємство ДОЗ"</t>
  </si>
  <si>
    <t>ТзОВ "Агро ТМ"</t>
  </si>
  <si>
    <t>ТзОВ "ГарантПлюсБуд"</t>
  </si>
  <si>
    <t>Тип процедури</t>
  </si>
  <si>
    <t>Товариство з Обмеженою Відповідальністю "Рона Інжиніринг"</t>
  </si>
  <si>
    <t>Товариство з обмеженою відповідальністю "Контракт Сігма Плюс"</t>
  </si>
  <si>
    <t>У звязку з неможливості усунення порушень, які виникли через виявлені порушення законодавства з питань державних закупівель</t>
  </si>
  <si>
    <t>Узагальнена назва закупівлі</t>
  </si>
  <si>
    <t>Укладення договору до:</t>
  </si>
  <si>
    <t>Укладення договору з:</t>
  </si>
  <si>
    <t>ФОП "БОДНАРЧУК ВАСИЛЬ ДМИТРОВИЧ"</t>
  </si>
  <si>
    <t>ФОП Боднарюк Марія Андріївна</t>
  </si>
  <si>
    <t>Фактичний переможець</t>
  </si>
  <si>
    <t>Філія "Пасічнянський кар'єр нерудних копалин "Нерудник" ПАТ Івано-Франківськцемент"</t>
  </si>
  <si>
    <t>Щебінь</t>
  </si>
  <si>
    <t>Щебінь фракції 5-20; Щебінь фракції 20-40; Щебінь фракції 40-70</t>
  </si>
  <si>
    <t>аукціон не передбачено</t>
  </si>
  <si>
    <t>аукціон не проводився</t>
  </si>
  <si>
    <t>кілька позицій</t>
  </si>
  <si>
    <t>неможливості усунення порушень, які виникли через виявленіпорушення законодавства з питань державних закупівель</t>
  </si>
  <si>
    <t>у зв’язку з неможливістю усунення порушень, що виникли через виявлені порушення законодавства з питань публічних закупівель у відповідності до ст 31 п. 1 Закону України «Про публічні закупівлі» відмінити торги/</t>
  </si>
  <si>
    <t>філія Пасічнянський кар'єр нерудних копалин "Нерудник"  публічного акціонерного товариства "Івано-Франківськцемент"</t>
  </si>
  <si>
    <t>щебінь</t>
  </si>
  <si>
    <t>№</t>
  </si>
  <si>
    <t>ЗАКУПІВЛІ-2017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</si>
</sst>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033222" TargetMode="External"/><Relationship Id="rId13" Type="http://schemas.openxmlformats.org/officeDocument/2006/relationships/hyperlink" Target="https://my.zakupki.prom.ua/remote/dispatcher/state_purchase_view/4187614" TargetMode="External"/><Relationship Id="rId18" Type="http://schemas.openxmlformats.org/officeDocument/2006/relationships/hyperlink" Target="https://my.zakupki.prom.ua/remote/dispatcher/state_purchase_view/2423857" TargetMode="External"/><Relationship Id="rId26" Type="http://schemas.openxmlformats.org/officeDocument/2006/relationships/hyperlink" Target="https://auction.openprocurement.org/tenders/f1aa3bad8ce0458d898d91ac36d00a94" TargetMode="External"/><Relationship Id="rId3" Type="http://schemas.openxmlformats.org/officeDocument/2006/relationships/hyperlink" Target="https://my.zakupki.prom.ua/remote/dispatcher/state_purchase_view/4417677" TargetMode="External"/><Relationship Id="rId21" Type="http://schemas.openxmlformats.org/officeDocument/2006/relationships/hyperlink" Target="https://my.zakupki.prom.ua/remote/dispatcher/state_purchase_view/2407209" TargetMode="External"/><Relationship Id="rId7" Type="http://schemas.openxmlformats.org/officeDocument/2006/relationships/hyperlink" Target="https://my.zakupki.prom.ua/remote/dispatcher/state_purchase_view/1758635" TargetMode="External"/><Relationship Id="rId12" Type="http://schemas.openxmlformats.org/officeDocument/2006/relationships/hyperlink" Target="https://my.zakupki.prom.ua/remote/dispatcher/state_purchase_view/1684165" TargetMode="External"/><Relationship Id="rId17" Type="http://schemas.openxmlformats.org/officeDocument/2006/relationships/hyperlink" Target="https://my.zakupki.prom.ua/remote/dispatcher/state_purchase_view/2635685" TargetMode="External"/><Relationship Id="rId25" Type="http://schemas.openxmlformats.org/officeDocument/2006/relationships/hyperlink" Target="https://my.zakupki.prom.ua/remote/dispatcher/state_purchase_view/2895401" TargetMode="External"/><Relationship Id="rId2" Type="http://schemas.openxmlformats.org/officeDocument/2006/relationships/hyperlink" Target="https://my.zakupki.prom.ua/remote/dispatcher/state_purchase_view/3302903" TargetMode="External"/><Relationship Id="rId16" Type="http://schemas.openxmlformats.org/officeDocument/2006/relationships/hyperlink" Target="https://my.zakupki.prom.ua/remote/dispatcher/state_purchase_view/2617130" TargetMode="External"/><Relationship Id="rId20" Type="http://schemas.openxmlformats.org/officeDocument/2006/relationships/hyperlink" Target="https://my.zakupki.prom.ua/remote/dispatcher/state_purchase_view/2262926" TargetMode="External"/><Relationship Id="rId1" Type="http://schemas.openxmlformats.org/officeDocument/2006/relationships/hyperlink" Target="https://my.zakupki.prom.ua/remote/dispatcher/state_purchase_view/4005714" TargetMode="External"/><Relationship Id="rId6" Type="http://schemas.openxmlformats.org/officeDocument/2006/relationships/hyperlink" Target="https://my.zakupki.prom.ua/remote/dispatcher/state_purchase_view/1948932" TargetMode="External"/><Relationship Id="rId11" Type="http://schemas.openxmlformats.org/officeDocument/2006/relationships/hyperlink" Target="https://my.zakupki.prom.ua/remote/dispatcher/state_purchase_view/2037011" TargetMode="External"/><Relationship Id="rId24" Type="http://schemas.openxmlformats.org/officeDocument/2006/relationships/hyperlink" Target="https://my.zakupki.prom.ua/remote/dispatcher/state_purchase_view/2768209" TargetMode="External"/><Relationship Id="rId5" Type="http://schemas.openxmlformats.org/officeDocument/2006/relationships/hyperlink" Target="https://my.zakupki.prom.ua/remote/dispatcher/state_purchase_view/1688355" TargetMode="External"/><Relationship Id="rId15" Type="http://schemas.openxmlformats.org/officeDocument/2006/relationships/hyperlink" Target="https://auction.openprocurement.org/tenders/adf2af4c5ecf4f89b97d53a0d0515248" TargetMode="External"/><Relationship Id="rId23" Type="http://schemas.openxmlformats.org/officeDocument/2006/relationships/hyperlink" Target="https://my.zakupki.prom.ua/remote/dispatcher/state_purchase_view/3011162" TargetMode="External"/><Relationship Id="rId28" Type="http://schemas.openxmlformats.org/officeDocument/2006/relationships/hyperlink" Target="https://auction.openprocurement.org/tenders/26c68f1bf94e44438c41158223fdcbb5" TargetMode="External"/><Relationship Id="rId10" Type="http://schemas.openxmlformats.org/officeDocument/2006/relationships/hyperlink" Target="https://my.zakupki.prom.ua/remote/dispatcher/state_purchase_view/2197885" TargetMode="External"/><Relationship Id="rId19" Type="http://schemas.openxmlformats.org/officeDocument/2006/relationships/hyperlink" Target="https://my.zakupki.prom.ua/remote/dispatcher/state_purchase_view/2581997" TargetMode="External"/><Relationship Id="rId4" Type="http://schemas.openxmlformats.org/officeDocument/2006/relationships/hyperlink" Target="https://my.zakupki.prom.ua/remote/dispatcher/state_purchase_view/1690271" TargetMode="External"/><Relationship Id="rId9" Type="http://schemas.openxmlformats.org/officeDocument/2006/relationships/hyperlink" Target="https://my.zakupki.prom.ua/remote/dispatcher/state_purchase_view/2021601" TargetMode="External"/><Relationship Id="rId14" Type="http://schemas.openxmlformats.org/officeDocument/2006/relationships/hyperlink" Target="https://auction.openprocurement.org/tenders/ade8149f58de46ac8ff6bc3a1e9fe3fd" TargetMode="External"/><Relationship Id="rId22" Type="http://schemas.openxmlformats.org/officeDocument/2006/relationships/hyperlink" Target="https://auction.openprocurement.org/tenders/38d8cf6c49bd40188b72a07ff5e282f0" TargetMode="External"/><Relationship Id="rId27" Type="http://schemas.openxmlformats.org/officeDocument/2006/relationships/hyperlink" Target="https://auction.openprocurement.org/tenders/59ad275be69f40468a8ee0bf409ad2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workbookViewId="0">
      <pane ySplit="3" topLeftCell="A16" activePane="bottomLeft" state="frozen"/>
      <selection pane="bottomLeft" activeCell="A25" sqref="A25"/>
    </sheetView>
  </sheetViews>
  <sheetFormatPr defaultColWidth="11.42578125" defaultRowHeight="15" x14ac:dyDescent="0.25"/>
  <cols>
    <col min="1" max="1" width="5"/>
    <col min="2" max="2" width="25"/>
    <col min="3" max="5" width="35"/>
    <col min="6" max="6" width="30"/>
    <col min="7" max="7" width="20"/>
    <col min="8" max="8" width="15"/>
    <col min="9" max="11" width="5"/>
    <col min="12" max="12" width="10"/>
    <col min="13" max="13" width="25"/>
    <col min="14" max="14" width="10"/>
    <col min="15" max="15" width="15"/>
    <col min="16" max="16" width="10"/>
    <col min="17" max="18" width="15"/>
    <col min="19" max="19" width="20"/>
    <col min="20" max="20" width="10"/>
    <col min="21" max="21" width="20"/>
    <col min="22" max="22" width="15"/>
    <col min="23" max="23" width="20"/>
    <col min="24" max="28" width="10"/>
    <col min="29" max="31" width="15"/>
    <col min="32" max="32" width="20"/>
  </cols>
  <sheetData>
    <row r="1" spans="1:32" x14ac:dyDescent="0.25">
      <c r="A1" s="1" t="s">
        <v>160</v>
      </c>
    </row>
    <row r="2" spans="1:32" ht="15.75" thickBot="1" x14ac:dyDescent="0.3">
      <c r="A2" s="2"/>
    </row>
    <row r="3" spans="1:32" ht="103.5" thickBot="1" x14ac:dyDescent="0.3">
      <c r="A3" s="3" t="s">
        <v>159</v>
      </c>
      <c r="B3" s="3" t="s">
        <v>76</v>
      </c>
      <c r="C3" s="3" t="s">
        <v>143</v>
      </c>
      <c r="D3" s="3" t="s">
        <v>123</v>
      </c>
      <c r="E3" s="3" t="s">
        <v>106</v>
      </c>
      <c r="F3" s="3" t="s">
        <v>139</v>
      </c>
      <c r="G3" s="3" t="s">
        <v>117</v>
      </c>
      <c r="H3" s="3" t="s">
        <v>74</v>
      </c>
      <c r="I3" s="3" t="s">
        <v>83</v>
      </c>
      <c r="J3" s="3" t="s">
        <v>84</v>
      </c>
      <c r="K3" s="3" t="s">
        <v>82</v>
      </c>
      <c r="L3" s="3" t="s">
        <v>91</v>
      </c>
      <c r="M3" s="3" t="s">
        <v>90</v>
      </c>
      <c r="N3" s="3" t="s">
        <v>109</v>
      </c>
      <c r="O3" s="3" t="s">
        <v>118</v>
      </c>
      <c r="P3" s="3" t="s">
        <v>108</v>
      </c>
      <c r="Q3" s="3" t="s">
        <v>100</v>
      </c>
      <c r="R3" s="3" t="s">
        <v>126</v>
      </c>
      <c r="S3" s="3" t="s">
        <v>111</v>
      </c>
      <c r="T3" s="3" t="s">
        <v>0</v>
      </c>
      <c r="U3" s="3" t="s">
        <v>148</v>
      </c>
      <c r="V3" s="3" t="s">
        <v>75</v>
      </c>
      <c r="W3" s="3" t="s">
        <v>99</v>
      </c>
      <c r="X3" s="3" t="s">
        <v>107</v>
      </c>
      <c r="Y3" s="3" t="s">
        <v>0</v>
      </c>
      <c r="Z3" s="3" t="s">
        <v>122</v>
      </c>
      <c r="AA3" s="3" t="s">
        <v>145</v>
      </c>
      <c r="AB3" s="3" t="s">
        <v>144</v>
      </c>
      <c r="AC3" s="3" t="s">
        <v>115</v>
      </c>
      <c r="AD3" s="3" t="s">
        <v>128</v>
      </c>
      <c r="AE3" s="3" t="s">
        <v>94</v>
      </c>
      <c r="AF3" s="3" t="s">
        <v>124</v>
      </c>
    </row>
    <row r="4" spans="1:32" x14ac:dyDescent="0.25">
      <c r="A4" s="8">
        <v>1</v>
      </c>
      <c r="B4" s="2" t="str">
        <f>HYPERLINK("https://my.zakupki.prom.ua/remote/dispatcher/state_purchase_view/1690271", "UA-2017-01-23-002303-b")</f>
        <v>UA-2017-01-23-002303-b</v>
      </c>
      <c r="C4" s="1" t="s">
        <v>87</v>
      </c>
      <c r="D4" s="1" t="s">
        <v>87</v>
      </c>
      <c r="E4" s="1" t="s">
        <v>24</v>
      </c>
      <c r="F4" s="1" t="s">
        <v>103</v>
      </c>
      <c r="G4" s="1" t="s">
        <v>104</v>
      </c>
      <c r="H4" s="1" t="s">
        <v>22</v>
      </c>
      <c r="I4" s="1" t="s">
        <v>11</v>
      </c>
      <c r="J4" s="1" t="s">
        <v>11</v>
      </c>
      <c r="K4" s="1" t="s">
        <v>11</v>
      </c>
      <c r="L4" s="5">
        <v>42758</v>
      </c>
      <c r="M4" s="1" t="s">
        <v>152</v>
      </c>
      <c r="N4" s="4">
        <v>1</v>
      </c>
      <c r="O4" s="7">
        <v>115000</v>
      </c>
      <c r="P4" s="1" t="s">
        <v>55</v>
      </c>
      <c r="Q4" s="1" t="s">
        <v>116</v>
      </c>
      <c r="R4" s="7">
        <v>100000</v>
      </c>
      <c r="S4" s="1"/>
      <c r="T4" s="7">
        <v>0.13043478260869565</v>
      </c>
      <c r="U4" s="1" t="s">
        <v>134</v>
      </c>
      <c r="V4" s="1" t="s">
        <v>51</v>
      </c>
      <c r="W4" s="1"/>
      <c r="X4" s="1" t="s">
        <v>9</v>
      </c>
      <c r="Y4" s="7">
        <v>0.13043478260869565</v>
      </c>
      <c r="Z4" s="2"/>
      <c r="AA4" s="1"/>
      <c r="AB4" s="1"/>
      <c r="AC4" s="1" t="s">
        <v>36</v>
      </c>
      <c r="AD4" s="7">
        <v>100000</v>
      </c>
      <c r="AE4" s="6">
        <v>42766</v>
      </c>
      <c r="AF4" s="1"/>
    </row>
    <row r="5" spans="1:32" x14ac:dyDescent="0.25">
      <c r="A5" s="8">
        <v>2</v>
      </c>
      <c r="B5" s="2" t="str">
        <f>HYPERLINK("https://my.zakupki.prom.ua/remote/dispatcher/state_purchase_view/1688355", "UA-2017-01-23-002127-b")</f>
        <v>UA-2017-01-23-002127-b</v>
      </c>
      <c r="C5" s="1" t="s">
        <v>102</v>
      </c>
      <c r="D5" s="1" t="s">
        <v>101</v>
      </c>
      <c r="E5" s="1" t="s">
        <v>43</v>
      </c>
      <c r="F5" s="1" t="s">
        <v>103</v>
      </c>
      <c r="G5" s="1" t="s">
        <v>104</v>
      </c>
      <c r="H5" s="1" t="s">
        <v>22</v>
      </c>
      <c r="I5" s="1" t="s">
        <v>11</v>
      </c>
      <c r="J5" s="1" t="s">
        <v>11</v>
      </c>
      <c r="K5" s="1" t="s">
        <v>11</v>
      </c>
      <c r="L5" s="5">
        <v>42758</v>
      </c>
      <c r="M5" s="1" t="s">
        <v>152</v>
      </c>
      <c r="N5" s="4">
        <v>1</v>
      </c>
      <c r="O5" s="7">
        <v>190000</v>
      </c>
      <c r="P5" s="1" t="s">
        <v>38</v>
      </c>
      <c r="Q5" s="1" t="s">
        <v>116</v>
      </c>
      <c r="R5" s="7">
        <v>180000</v>
      </c>
      <c r="S5" s="1"/>
      <c r="T5" s="7">
        <v>5.2631578947368418E-2</v>
      </c>
      <c r="U5" s="1" t="s">
        <v>137</v>
      </c>
      <c r="V5" s="1" t="s">
        <v>57</v>
      </c>
      <c r="W5" s="1"/>
      <c r="X5" s="1" t="s">
        <v>8</v>
      </c>
      <c r="Y5" s="7">
        <v>5.2631578947368418E-2</v>
      </c>
      <c r="Z5" s="2"/>
      <c r="AA5" s="1"/>
      <c r="AB5" s="1"/>
      <c r="AC5" s="1" t="s">
        <v>28</v>
      </c>
      <c r="AD5" s="7">
        <v>180000</v>
      </c>
      <c r="AE5" s="6">
        <v>43100</v>
      </c>
      <c r="AF5" s="1" t="s">
        <v>113</v>
      </c>
    </row>
    <row r="6" spans="1:32" x14ac:dyDescent="0.25">
      <c r="A6" s="8">
        <v>3</v>
      </c>
      <c r="B6" s="2" t="str">
        <f>HYPERLINK("https://my.zakupki.prom.ua/remote/dispatcher/state_purchase_view/1684165", "UA-2017-01-23-001700-b")</f>
        <v>UA-2017-01-23-001700-b</v>
      </c>
      <c r="C6" s="1" t="s">
        <v>129</v>
      </c>
      <c r="D6" s="1" t="s">
        <v>129</v>
      </c>
      <c r="E6" s="1" t="s">
        <v>45</v>
      </c>
      <c r="F6" s="1" t="s">
        <v>103</v>
      </c>
      <c r="G6" s="1" t="s">
        <v>104</v>
      </c>
      <c r="H6" s="1" t="s">
        <v>22</v>
      </c>
      <c r="I6" s="1" t="s">
        <v>11</v>
      </c>
      <c r="J6" s="1" t="s">
        <v>11</v>
      </c>
      <c r="K6" s="1" t="s">
        <v>11</v>
      </c>
      <c r="L6" s="5">
        <v>42758</v>
      </c>
      <c r="M6" s="1" t="s">
        <v>152</v>
      </c>
      <c r="N6" s="4">
        <v>1</v>
      </c>
      <c r="O6" s="7">
        <v>65000</v>
      </c>
      <c r="P6" s="1" t="s">
        <v>58</v>
      </c>
      <c r="Q6" s="1" t="s">
        <v>116</v>
      </c>
      <c r="R6" s="7">
        <v>64500</v>
      </c>
      <c r="S6" s="1"/>
      <c r="T6" s="7">
        <v>7.6923076923076927E-3</v>
      </c>
      <c r="U6" s="1" t="s">
        <v>127</v>
      </c>
      <c r="V6" s="1" t="s">
        <v>26</v>
      </c>
      <c r="W6" s="1"/>
      <c r="X6" s="1" t="s">
        <v>10</v>
      </c>
      <c r="Y6" s="7">
        <v>7.6923076923076927E-3</v>
      </c>
      <c r="Z6" s="2"/>
      <c r="AA6" s="1"/>
      <c r="AB6" s="1"/>
      <c r="AC6" s="1" t="s">
        <v>29</v>
      </c>
      <c r="AD6" s="7">
        <v>64500</v>
      </c>
      <c r="AE6" s="6">
        <v>42758</v>
      </c>
      <c r="AF6" s="1"/>
    </row>
    <row r="7" spans="1:32" x14ac:dyDescent="0.25">
      <c r="A7" s="8">
        <v>4</v>
      </c>
      <c r="B7" s="2" t="str">
        <f>HYPERLINK("https://my.zakupki.prom.ua/remote/dispatcher/state_purchase_view/1758635", "UA-2017-01-25-001626-b")</f>
        <v>UA-2017-01-25-001626-b</v>
      </c>
      <c r="C7" s="1" t="s">
        <v>121</v>
      </c>
      <c r="D7" s="1" t="s">
        <v>125</v>
      </c>
      <c r="E7" s="1" t="s">
        <v>66</v>
      </c>
      <c r="F7" s="1" t="s">
        <v>103</v>
      </c>
      <c r="G7" s="1" t="s">
        <v>104</v>
      </c>
      <c r="H7" s="1" t="s">
        <v>22</v>
      </c>
      <c r="I7" s="1" t="s">
        <v>11</v>
      </c>
      <c r="J7" s="1" t="s">
        <v>11</v>
      </c>
      <c r="K7" s="1" t="s">
        <v>11</v>
      </c>
      <c r="L7" s="5">
        <v>42760</v>
      </c>
      <c r="M7" s="1" t="s">
        <v>152</v>
      </c>
      <c r="N7" s="4">
        <v>1</v>
      </c>
      <c r="O7" s="7">
        <v>78000</v>
      </c>
      <c r="P7" s="1" t="s">
        <v>31</v>
      </c>
      <c r="Q7" s="1" t="s">
        <v>133</v>
      </c>
      <c r="R7" s="7">
        <v>75000</v>
      </c>
      <c r="S7" s="1"/>
      <c r="T7" s="7">
        <v>3.8461538461538464E-2</v>
      </c>
      <c r="U7" s="1" t="s">
        <v>135</v>
      </c>
      <c r="V7" s="1" t="s">
        <v>44</v>
      </c>
      <c r="W7" s="1"/>
      <c r="X7" s="1" t="s">
        <v>1</v>
      </c>
      <c r="Y7" s="7">
        <v>3.8461538461538464E-2</v>
      </c>
      <c r="Z7" s="2"/>
      <c r="AA7" s="1"/>
      <c r="AB7" s="1"/>
      <c r="AC7" s="1" t="s">
        <v>12</v>
      </c>
      <c r="AD7" s="7">
        <v>75000</v>
      </c>
      <c r="AE7" s="6">
        <v>42794</v>
      </c>
      <c r="AF7" s="1"/>
    </row>
    <row r="8" spans="1:32" x14ac:dyDescent="0.25">
      <c r="A8" s="8">
        <v>5</v>
      </c>
      <c r="B8" s="2" t="str">
        <f>HYPERLINK("https://my.zakupki.prom.ua/remote/dispatcher/state_purchase_view/1948932", "UA-2017-02-02-001839-b")</f>
        <v>UA-2017-02-02-001839-b</v>
      </c>
      <c r="C8" s="1" t="s">
        <v>112</v>
      </c>
      <c r="D8" s="1" t="s">
        <v>93</v>
      </c>
      <c r="E8" s="1" t="s">
        <v>15</v>
      </c>
      <c r="F8" s="1" t="s">
        <v>86</v>
      </c>
      <c r="G8" s="1" t="s">
        <v>104</v>
      </c>
      <c r="H8" s="1" t="s">
        <v>22</v>
      </c>
      <c r="I8" s="1" t="s">
        <v>11</v>
      </c>
      <c r="J8" s="1" t="s">
        <v>11</v>
      </c>
      <c r="K8" s="1" t="s">
        <v>11</v>
      </c>
      <c r="L8" s="5">
        <v>42768</v>
      </c>
      <c r="M8" s="1" t="s">
        <v>153</v>
      </c>
      <c r="N8" s="4">
        <v>0</v>
      </c>
      <c r="O8" s="7">
        <v>7814800</v>
      </c>
      <c r="P8" s="1" t="s">
        <v>154</v>
      </c>
      <c r="Q8" s="1" t="s">
        <v>133</v>
      </c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 t="s">
        <v>155</v>
      </c>
    </row>
    <row r="9" spans="1:32" x14ac:dyDescent="0.25">
      <c r="A9" s="8">
        <v>6</v>
      </c>
      <c r="B9" s="2" t="str">
        <f>HYPERLINK("https://my.zakupki.prom.ua/remote/dispatcher/state_purchase_view/2021601", "UA-2017-02-07-001448-c")</f>
        <v>UA-2017-02-07-001448-c</v>
      </c>
      <c r="C9" s="1" t="s">
        <v>150</v>
      </c>
      <c r="D9" s="1" t="s">
        <v>158</v>
      </c>
      <c r="E9" s="1" t="s">
        <v>23</v>
      </c>
      <c r="F9" s="1" t="s">
        <v>103</v>
      </c>
      <c r="G9" s="1" t="s">
        <v>104</v>
      </c>
      <c r="H9" s="1" t="s">
        <v>22</v>
      </c>
      <c r="I9" s="1" t="s">
        <v>11</v>
      </c>
      <c r="J9" s="1" t="s">
        <v>11</v>
      </c>
      <c r="K9" s="1" t="s">
        <v>11</v>
      </c>
      <c r="L9" s="5">
        <v>42773</v>
      </c>
      <c r="M9" s="1" t="s">
        <v>152</v>
      </c>
      <c r="N9" s="4">
        <v>1</v>
      </c>
      <c r="O9" s="7">
        <v>199800</v>
      </c>
      <c r="P9" s="1" t="s">
        <v>32</v>
      </c>
      <c r="Q9" s="1" t="s">
        <v>133</v>
      </c>
      <c r="R9" s="7">
        <v>199500</v>
      </c>
      <c r="S9" s="1"/>
      <c r="T9" s="7">
        <v>1.5015015015015015E-3</v>
      </c>
      <c r="U9" s="1" t="s">
        <v>149</v>
      </c>
      <c r="V9" s="1" t="s">
        <v>42</v>
      </c>
      <c r="W9" s="1"/>
      <c r="X9" s="1" t="s">
        <v>7</v>
      </c>
      <c r="Y9" s="7">
        <v>1.5015015015015015E-3</v>
      </c>
      <c r="Z9" s="2"/>
      <c r="AA9" s="1"/>
      <c r="AB9" s="1"/>
      <c r="AC9" s="1" t="s">
        <v>39</v>
      </c>
      <c r="AD9" s="7">
        <v>199500</v>
      </c>
      <c r="AE9" s="6">
        <v>43100</v>
      </c>
      <c r="AF9" s="1"/>
    </row>
    <row r="10" spans="1:32" x14ac:dyDescent="0.25">
      <c r="A10" s="8">
        <v>7</v>
      </c>
      <c r="B10" s="2" t="str">
        <f>HYPERLINK("https://my.zakupki.prom.ua/remote/dispatcher/state_purchase_view/2037011", "UA-2017-02-08-000919-c")</f>
        <v>UA-2017-02-08-000919-c</v>
      </c>
      <c r="C10" s="1" t="s">
        <v>150</v>
      </c>
      <c r="D10" s="1" t="s">
        <v>151</v>
      </c>
      <c r="E10" s="1" t="s">
        <v>23</v>
      </c>
      <c r="F10" s="1" t="s">
        <v>85</v>
      </c>
      <c r="G10" s="1" t="s">
        <v>104</v>
      </c>
      <c r="H10" s="1" t="s">
        <v>22</v>
      </c>
      <c r="I10" s="1" t="s">
        <v>17</v>
      </c>
      <c r="J10" s="1" t="s">
        <v>11</v>
      </c>
      <c r="K10" s="1" t="s">
        <v>11</v>
      </c>
      <c r="L10" s="5">
        <v>42774</v>
      </c>
      <c r="M10" s="6">
        <v>42804.639780092592</v>
      </c>
      <c r="N10" s="4">
        <v>2</v>
      </c>
      <c r="O10" s="7">
        <v>1900000</v>
      </c>
      <c r="P10" s="1" t="s">
        <v>154</v>
      </c>
      <c r="Q10" s="1" t="s">
        <v>133</v>
      </c>
      <c r="R10" s="7">
        <v>1862400</v>
      </c>
      <c r="S10" s="1" t="s">
        <v>157</v>
      </c>
      <c r="T10" s="7">
        <v>1.9789473684210527E-2</v>
      </c>
      <c r="U10" s="1" t="s">
        <v>157</v>
      </c>
      <c r="V10" s="1" t="s">
        <v>42</v>
      </c>
      <c r="W10" s="1" t="s">
        <v>71</v>
      </c>
      <c r="X10" s="1" t="s">
        <v>49</v>
      </c>
      <c r="Y10" s="7">
        <v>1.9789473684210527E-2</v>
      </c>
      <c r="Z10" s="2" t="str">
        <f>HYPERLINK("https://auction.openprocurement.org/tenders/26c68f1bf94e44438c41158223fdcbb5")</f>
        <v>https://auction.openprocurement.org/tenders/26c68f1bf94e44438c41158223fdcbb5</v>
      </c>
      <c r="AA10" s="5">
        <v>42820</v>
      </c>
      <c r="AB10" s="5">
        <v>42830</v>
      </c>
      <c r="AC10" s="1" t="s">
        <v>67</v>
      </c>
      <c r="AD10" s="7">
        <v>1862400</v>
      </c>
      <c r="AE10" s="6">
        <v>43100</v>
      </c>
      <c r="AF10" s="1"/>
    </row>
    <row r="11" spans="1:32" x14ac:dyDescent="0.25">
      <c r="A11" s="8">
        <v>8</v>
      </c>
      <c r="B11" s="2" t="str">
        <f>HYPERLINK("https://my.zakupki.prom.ua/remote/dispatcher/state_purchase_view/2033222", "UA-2017-02-08-000369-c")</f>
        <v>UA-2017-02-08-000369-c</v>
      </c>
      <c r="C11" s="1" t="s">
        <v>77</v>
      </c>
      <c r="D11" s="1" t="s">
        <v>98</v>
      </c>
      <c r="E11" s="1" t="s">
        <v>61</v>
      </c>
      <c r="F11" s="1" t="s">
        <v>86</v>
      </c>
      <c r="G11" s="1" t="s">
        <v>104</v>
      </c>
      <c r="H11" s="1" t="s">
        <v>22</v>
      </c>
      <c r="I11" s="1" t="s">
        <v>11</v>
      </c>
      <c r="J11" s="1" t="s">
        <v>11</v>
      </c>
      <c r="K11" s="1" t="s">
        <v>11</v>
      </c>
      <c r="L11" s="5">
        <v>42774</v>
      </c>
      <c r="M11" s="1" t="s">
        <v>153</v>
      </c>
      <c r="N11" s="4">
        <v>0</v>
      </c>
      <c r="O11" s="7">
        <v>30000000</v>
      </c>
      <c r="P11" s="1" t="s">
        <v>154</v>
      </c>
      <c r="Q11" s="1" t="s">
        <v>133</v>
      </c>
      <c r="R11" s="1"/>
      <c r="S11" s="1"/>
      <c r="T11" s="1"/>
      <c r="U11" s="1"/>
      <c r="V11" s="1"/>
      <c r="W11" s="1"/>
      <c r="X11" s="1"/>
      <c r="Y11" s="1"/>
      <c r="Z11" s="2"/>
      <c r="AA11" s="1"/>
      <c r="AB11" s="1"/>
      <c r="AC11" s="1"/>
      <c r="AD11" s="1"/>
      <c r="AE11" s="1"/>
      <c r="AF11" s="1" t="s">
        <v>114</v>
      </c>
    </row>
    <row r="12" spans="1:32" x14ac:dyDescent="0.25">
      <c r="A12" s="8">
        <v>9</v>
      </c>
      <c r="B12" s="2" t="str">
        <f>HYPERLINK("https://my.zakupki.prom.ua/remote/dispatcher/state_purchase_view/2197885", "UA-2017-02-17-001811-c")</f>
        <v>UA-2017-02-17-001811-c</v>
      </c>
      <c r="C12" s="1" t="s">
        <v>81</v>
      </c>
      <c r="D12" s="1" t="s">
        <v>98</v>
      </c>
      <c r="E12" s="1" t="s">
        <v>61</v>
      </c>
      <c r="F12" s="1" t="s">
        <v>86</v>
      </c>
      <c r="G12" s="1" t="s">
        <v>104</v>
      </c>
      <c r="H12" s="1" t="s">
        <v>22</v>
      </c>
      <c r="I12" s="1" t="s">
        <v>11</v>
      </c>
      <c r="J12" s="1" t="s">
        <v>11</v>
      </c>
      <c r="K12" s="1" t="s">
        <v>11</v>
      </c>
      <c r="L12" s="5">
        <v>42783</v>
      </c>
      <c r="M12" s="6">
        <v>42824.476446759261</v>
      </c>
      <c r="N12" s="4">
        <v>2</v>
      </c>
      <c r="O12" s="7">
        <v>12000000</v>
      </c>
      <c r="P12" s="1" t="s">
        <v>154</v>
      </c>
      <c r="Q12" s="1" t="s">
        <v>133</v>
      </c>
      <c r="R12" s="7">
        <v>10796100</v>
      </c>
      <c r="S12" s="1" t="s">
        <v>146</v>
      </c>
      <c r="T12" s="7">
        <v>0.100325</v>
      </c>
      <c r="U12" s="1" t="s">
        <v>146</v>
      </c>
      <c r="V12" s="1" t="s">
        <v>33</v>
      </c>
      <c r="W12" s="1" t="s">
        <v>73</v>
      </c>
      <c r="X12" s="1" t="s">
        <v>6</v>
      </c>
      <c r="Y12" s="7">
        <v>0.100325</v>
      </c>
      <c r="Z12" s="2" t="str">
        <f>HYPERLINK("https://auction.openprocurement.org/tenders/59ad275be69f40468a8ee0bf409ad2c5")</f>
        <v>https://auction.openprocurement.org/tenders/59ad275be69f40468a8ee0bf409ad2c5</v>
      </c>
      <c r="AA12" s="5">
        <v>42839</v>
      </c>
      <c r="AB12" s="5">
        <v>42849</v>
      </c>
      <c r="AC12" s="1" t="s">
        <v>20</v>
      </c>
      <c r="AD12" s="7">
        <v>10796100</v>
      </c>
      <c r="AE12" s="6">
        <v>43100</v>
      </c>
      <c r="AF12" s="1"/>
    </row>
    <row r="13" spans="1:32" x14ac:dyDescent="0.25">
      <c r="A13" s="8">
        <v>10</v>
      </c>
      <c r="B13" s="2" t="str">
        <f>HYPERLINK("https://my.zakupki.prom.ua/remote/dispatcher/state_purchase_view/2262926", "UA-2017-02-22-001967-c")</f>
        <v>UA-2017-02-22-001967-c</v>
      </c>
      <c r="C13" s="1" t="s">
        <v>14</v>
      </c>
      <c r="D13" s="1" t="s">
        <v>92</v>
      </c>
      <c r="E13" s="1" t="s">
        <v>15</v>
      </c>
      <c r="F13" s="1" t="s">
        <v>85</v>
      </c>
      <c r="G13" s="1" t="s">
        <v>104</v>
      </c>
      <c r="H13" s="1" t="s">
        <v>22</v>
      </c>
      <c r="I13" s="1" t="s">
        <v>11</v>
      </c>
      <c r="J13" s="1" t="s">
        <v>11</v>
      </c>
      <c r="K13" s="1" t="s">
        <v>11</v>
      </c>
      <c r="L13" s="5">
        <v>42788</v>
      </c>
      <c r="M13" s="1" t="s">
        <v>153</v>
      </c>
      <c r="N13" s="4">
        <v>3</v>
      </c>
      <c r="O13" s="7">
        <v>3850000</v>
      </c>
      <c r="P13" s="1" t="s">
        <v>154</v>
      </c>
      <c r="Q13" s="1" t="s">
        <v>133</v>
      </c>
      <c r="R13" s="7">
        <v>3424360</v>
      </c>
      <c r="S13" s="1" t="s">
        <v>131</v>
      </c>
      <c r="T13" s="7">
        <v>0.11055584415584416</v>
      </c>
      <c r="U13" s="1"/>
      <c r="V13" s="1"/>
      <c r="W13" s="1"/>
      <c r="X13" s="1"/>
      <c r="Y13" s="1"/>
      <c r="Z13" s="2" t="str">
        <f>HYPERLINK("https://auction.openprocurement.org/tenders/38d8cf6c49bd40188b72a07ff5e282f0")</f>
        <v>https://auction.openprocurement.org/tenders/38d8cf6c49bd40188b72a07ff5e282f0</v>
      </c>
      <c r="AA13" s="1"/>
      <c r="AB13" s="1"/>
      <c r="AC13" s="1"/>
      <c r="AD13" s="1"/>
      <c r="AE13" s="1"/>
      <c r="AF13" s="1" t="s">
        <v>142</v>
      </c>
    </row>
    <row r="14" spans="1:32" x14ac:dyDescent="0.25">
      <c r="A14" s="8">
        <v>11</v>
      </c>
      <c r="B14" s="2" t="str">
        <f>HYPERLINK("https://my.zakupki.prom.ua/remote/dispatcher/state_purchase_view/2407209", "UA-2017-03-06-000291-b")</f>
        <v>UA-2017-03-06-000291-b</v>
      </c>
      <c r="C14" s="1" t="s">
        <v>125</v>
      </c>
      <c r="D14" s="1" t="s">
        <v>125</v>
      </c>
      <c r="E14" s="1" t="s">
        <v>66</v>
      </c>
      <c r="F14" s="1" t="s">
        <v>103</v>
      </c>
      <c r="G14" s="1" t="s">
        <v>104</v>
      </c>
      <c r="H14" s="1" t="s">
        <v>22</v>
      </c>
      <c r="I14" s="1" t="s">
        <v>11</v>
      </c>
      <c r="J14" s="1" t="s">
        <v>11</v>
      </c>
      <c r="K14" s="1" t="s">
        <v>11</v>
      </c>
      <c r="L14" s="5">
        <v>42800</v>
      </c>
      <c r="M14" s="1" t="s">
        <v>152</v>
      </c>
      <c r="N14" s="4">
        <v>1</v>
      </c>
      <c r="O14" s="7">
        <v>124500</v>
      </c>
      <c r="P14" s="1" t="s">
        <v>54</v>
      </c>
      <c r="Q14" s="1" t="s">
        <v>133</v>
      </c>
      <c r="R14" s="7">
        <v>124000</v>
      </c>
      <c r="S14" s="1"/>
      <c r="T14" s="7">
        <v>4.0160642570281121E-3</v>
      </c>
      <c r="U14" s="1" t="s">
        <v>136</v>
      </c>
      <c r="V14" s="1" t="s">
        <v>44</v>
      </c>
      <c r="W14" s="1"/>
      <c r="X14" s="1" t="s">
        <v>1</v>
      </c>
      <c r="Y14" s="7">
        <v>4.0160642570281121E-3</v>
      </c>
      <c r="Z14" s="2"/>
      <c r="AA14" s="1"/>
      <c r="AB14" s="1"/>
      <c r="AC14" s="1" t="s">
        <v>13</v>
      </c>
      <c r="AD14" s="7">
        <v>124000</v>
      </c>
      <c r="AE14" s="6">
        <v>42855</v>
      </c>
      <c r="AF14" s="1"/>
    </row>
    <row r="15" spans="1:32" x14ac:dyDescent="0.25">
      <c r="A15" s="8">
        <v>12</v>
      </c>
      <c r="B15" s="2" t="str">
        <f>HYPERLINK("https://my.zakupki.prom.ua/remote/dispatcher/state_purchase_view/2423857", "UA-2017-03-07-000377-b")</f>
        <v>UA-2017-03-07-000377-b</v>
      </c>
      <c r="C15" s="1" t="s">
        <v>59</v>
      </c>
      <c r="D15" s="1" t="s">
        <v>96</v>
      </c>
      <c r="E15" s="1" t="s">
        <v>59</v>
      </c>
      <c r="F15" s="1" t="s">
        <v>85</v>
      </c>
      <c r="G15" s="1" t="s">
        <v>104</v>
      </c>
      <c r="H15" s="1" t="s">
        <v>22</v>
      </c>
      <c r="I15" s="1" t="s">
        <v>11</v>
      </c>
      <c r="J15" s="1" t="s">
        <v>11</v>
      </c>
      <c r="K15" s="1" t="s">
        <v>30</v>
      </c>
      <c r="L15" s="5">
        <v>42801</v>
      </c>
      <c r="M15" s="6">
        <v>42828.47693287037</v>
      </c>
      <c r="N15" s="4">
        <v>3</v>
      </c>
      <c r="O15" s="7">
        <v>3500000</v>
      </c>
      <c r="P15" s="1" t="s">
        <v>18</v>
      </c>
      <c r="Q15" s="1" t="s">
        <v>133</v>
      </c>
      <c r="R15" s="7">
        <v>2840000</v>
      </c>
      <c r="S15" s="1" t="s">
        <v>132</v>
      </c>
      <c r="T15" s="7">
        <v>0.18857142857142858</v>
      </c>
      <c r="U15" s="1" t="s">
        <v>132</v>
      </c>
      <c r="V15" s="1" t="s">
        <v>47</v>
      </c>
      <c r="W15" s="1" t="s">
        <v>69</v>
      </c>
      <c r="X15" s="1" t="s">
        <v>4</v>
      </c>
      <c r="Y15" s="7">
        <v>0.18857142857142858</v>
      </c>
      <c r="Z15" s="2" t="str">
        <f>HYPERLINK("https://auction.openprocurement.org/tenders/ade8149f58de46ac8ff6bc3a1e9fe3fd")</f>
        <v>https://auction.openprocurement.org/tenders/ade8149f58de46ac8ff6bc3a1e9fe3fd</v>
      </c>
      <c r="AA15" s="5">
        <v>42841</v>
      </c>
      <c r="AB15" s="5">
        <v>42851</v>
      </c>
      <c r="AC15" s="1" t="s">
        <v>19</v>
      </c>
      <c r="AD15" s="7">
        <v>2840000</v>
      </c>
      <c r="AE15" s="6">
        <v>43100</v>
      </c>
      <c r="AF15" s="1"/>
    </row>
    <row r="16" spans="1:32" x14ac:dyDescent="0.25">
      <c r="A16" s="8">
        <v>13</v>
      </c>
      <c r="B16" s="2" t="str">
        <f>HYPERLINK("https://my.zakupki.prom.ua/remote/dispatcher/state_purchase_view/2581997", "UA-2017-03-21-000864-b")</f>
        <v>UA-2017-03-21-000864-b</v>
      </c>
      <c r="C16" s="1" t="s">
        <v>112</v>
      </c>
      <c r="D16" s="1" t="s">
        <v>92</v>
      </c>
      <c r="E16" s="1" t="s">
        <v>15</v>
      </c>
      <c r="F16" s="1" t="s">
        <v>85</v>
      </c>
      <c r="G16" s="1" t="s">
        <v>104</v>
      </c>
      <c r="H16" s="1" t="s">
        <v>22</v>
      </c>
      <c r="I16" s="1" t="s">
        <v>11</v>
      </c>
      <c r="J16" s="1" t="s">
        <v>11</v>
      </c>
      <c r="K16" s="1" t="s">
        <v>11</v>
      </c>
      <c r="L16" s="5">
        <v>42815</v>
      </c>
      <c r="M16" s="1" t="s">
        <v>153</v>
      </c>
      <c r="N16" s="4">
        <v>1</v>
      </c>
      <c r="O16" s="7">
        <v>3850000</v>
      </c>
      <c r="P16" s="1" t="s">
        <v>154</v>
      </c>
      <c r="Q16" s="1" t="s">
        <v>133</v>
      </c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</row>
    <row r="17" spans="1:32" x14ac:dyDescent="0.25">
      <c r="A17" s="8">
        <v>14</v>
      </c>
      <c r="B17" s="2" t="str">
        <f>HYPERLINK("https://my.zakupki.prom.ua/remote/dispatcher/state_purchase_view/2617130", "UA-2017-03-23-001190-b")</f>
        <v>UA-2017-03-23-001190-b</v>
      </c>
      <c r="C17" s="1" t="s">
        <v>125</v>
      </c>
      <c r="D17" s="1" t="s">
        <v>110</v>
      </c>
      <c r="E17" s="1" t="s">
        <v>66</v>
      </c>
      <c r="F17" s="1" t="s">
        <v>85</v>
      </c>
      <c r="G17" s="1" t="s">
        <v>104</v>
      </c>
      <c r="H17" s="1" t="s">
        <v>22</v>
      </c>
      <c r="I17" s="1" t="s">
        <v>11</v>
      </c>
      <c r="J17" s="1" t="s">
        <v>11</v>
      </c>
      <c r="K17" s="1" t="s">
        <v>17</v>
      </c>
      <c r="L17" s="5">
        <v>42817</v>
      </c>
      <c r="M17" s="6">
        <v>42835.541585648149</v>
      </c>
      <c r="N17" s="4">
        <v>4</v>
      </c>
      <c r="O17" s="7">
        <v>3870000</v>
      </c>
      <c r="P17" s="1" t="s">
        <v>154</v>
      </c>
      <c r="Q17" s="1" t="s">
        <v>133</v>
      </c>
      <c r="R17" s="7">
        <v>2549000</v>
      </c>
      <c r="S17" s="1" t="s">
        <v>80</v>
      </c>
      <c r="T17" s="7">
        <v>0.34134366925064602</v>
      </c>
      <c r="U17" s="1" t="s">
        <v>80</v>
      </c>
      <c r="V17" s="1" t="s">
        <v>56</v>
      </c>
      <c r="W17" s="1" t="s">
        <v>70</v>
      </c>
      <c r="X17" s="1" t="s">
        <v>16</v>
      </c>
      <c r="Y17" s="7">
        <v>0.34134366925064602</v>
      </c>
      <c r="Z17" s="2" t="str">
        <f>HYPERLINK("https://auction.openprocurement.org/tenders/adf2af4c5ecf4f89b97d53a0d0515248")</f>
        <v>https://auction.openprocurement.org/tenders/adf2af4c5ecf4f89b97d53a0d0515248</v>
      </c>
      <c r="AA17" s="5">
        <v>42849</v>
      </c>
      <c r="AB17" s="5">
        <v>42859</v>
      </c>
      <c r="AC17" s="1" t="s">
        <v>21</v>
      </c>
      <c r="AD17" s="7">
        <v>2549000</v>
      </c>
      <c r="AE17" s="6">
        <v>43100</v>
      </c>
      <c r="AF17" s="1"/>
    </row>
    <row r="18" spans="1:32" x14ac:dyDescent="0.25">
      <c r="A18" s="8">
        <v>15</v>
      </c>
      <c r="B18" s="2" t="str">
        <f>HYPERLINK("https://my.zakupki.prom.ua/remote/dispatcher/state_purchase_view/2635685", "UA-2017-03-24-001368-b")</f>
        <v>UA-2017-03-24-001368-b</v>
      </c>
      <c r="C18" s="1" t="s">
        <v>79</v>
      </c>
      <c r="D18" s="1" t="s">
        <v>79</v>
      </c>
      <c r="E18" s="1" t="s">
        <v>62</v>
      </c>
      <c r="F18" s="1" t="s">
        <v>103</v>
      </c>
      <c r="G18" s="1" t="s">
        <v>104</v>
      </c>
      <c r="H18" s="1" t="s">
        <v>22</v>
      </c>
      <c r="I18" s="1" t="s">
        <v>11</v>
      </c>
      <c r="J18" s="1" t="s">
        <v>11</v>
      </c>
      <c r="K18" s="1" t="s">
        <v>11</v>
      </c>
      <c r="L18" s="5">
        <v>42818</v>
      </c>
      <c r="M18" s="1" t="s">
        <v>152</v>
      </c>
      <c r="N18" s="4">
        <v>1</v>
      </c>
      <c r="O18" s="7">
        <v>65000</v>
      </c>
      <c r="P18" s="1" t="s">
        <v>65</v>
      </c>
      <c r="Q18" s="1" t="s">
        <v>133</v>
      </c>
      <c r="R18" s="7">
        <v>62720</v>
      </c>
      <c r="S18" s="1"/>
      <c r="T18" s="7">
        <v>3.5076923076923075E-2</v>
      </c>
      <c r="U18" s="1" t="s">
        <v>138</v>
      </c>
      <c r="V18" s="1" t="s">
        <v>46</v>
      </c>
      <c r="W18" s="1"/>
      <c r="X18" s="1" t="s">
        <v>5</v>
      </c>
      <c r="Y18" s="7">
        <v>3.5076923076923075E-2</v>
      </c>
      <c r="Z18" s="2"/>
      <c r="AA18" s="1"/>
      <c r="AB18" s="1"/>
      <c r="AC18" s="1" t="s">
        <v>40</v>
      </c>
      <c r="AD18" s="7">
        <v>62720</v>
      </c>
      <c r="AE18" s="6">
        <v>42887</v>
      </c>
      <c r="AF18" s="1"/>
    </row>
    <row r="19" spans="1:32" x14ac:dyDescent="0.25">
      <c r="A19" s="8">
        <v>16</v>
      </c>
      <c r="B19" s="2" t="str">
        <f>HYPERLINK("https://my.zakupki.prom.ua/remote/dispatcher/state_purchase_view/2768209", "UA-2017-04-07-000055-b")</f>
        <v>UA-2017-04-07-000055-b</v>
      </c>
      <c r="C19" s="1" t="s">
        <v>112</v>
      </c>
      <c r="D19" s="1" t="s">
        <v>92</v>
      </c>
      <c r="E19" s="1" t="s">
        <v>15</v>
      </c>
      <c r="F19" s="1" t="s">
        <v>85</v>
      </c>
      <c r="G19" s="1" t="s">
        <v>104</v>
      </c>
      <c r="H19" s="1" t="s">
        <v>22</v>
      </c>
      <c r="I19" s="1" t="s">
        <v>11</v>
      </c>
      <c r="J19" s="1" t="s">
        <v>11</v>
      </c>
      <c r="K19" s="1" t="s">
        <v>11</v>
      </c>
      <c r="L19" s="5">
        <v>42832</v>
      </c>
      <c r="M19" s="6">
        <v>42849.516469907408</v>
      </c>
      <c r="N19" s="4">
        <v>2</v>
      </c>
      <c r="O19" s="7">
        <v>3850000</v>
      </c>
      <c r="P19" s="1" t="s">
        <v>154</v>
      </c>
      <c r="Q19" s="1" t="s">
        <v>133</v>
      </c>
      <c r="R19" s="7">
        <v>3798286</v>
      </c>
      <c r="S19" s="1" t="s">
        <v>141</v>
      </c>
      <c r="T19" s="7">
        <v>1.3432207792207792E-2</v>
      </c>
      <c r="U19" s="1" t="s">
        <v>141</v>
      </c>
      <c r="V19" s="1" t="s">
        <v>52</v>
      </c>
      <c r="W19" s="1" t="s">
        <v>72</v>
      </c>
      <c r="X19" s="1" t="s">
        <v>48</v>
      </c>
      <c r="Y19" s="7">
        <v>1.3432207792207792E-2</v>
      </c>
      <c r="Z19" s="2" t="str">
        <f>HYPERLINK("https://auction.openprocurement.org/tenders/f1aa3bad8ce0458d898d91ac36d00a94")</f>
        <v>https://auction.openprocurement.org/tenders/f1aa3bad8ce0458d898d91ac36d00a94</v>
      </c>
      <c r="AA19" s="5">
        <v>42862</v>
      </c>
      <c r="AB19" s="5">
        <v>42872</v>
      </c>
      <c r="AC19" s="1" t="s">
        <v>27</v>
      </c>
      <c r="AD19" s="7">
        <v>3798286</v>
      </c>
      <c r="AE19" s="6">
        <v>43100</v>
      </c>
      <c r="AF19" s="1"/>
    </row>
    <row r="20" spans="1:32" x14ac:dyDescent="0.25">
      <c r="A20" s="8">
        <v>17</v>
      </c>
      <c r="B20" s="2" t="str">
        <f>HYPERLINK("https://my.zakupki.prom.ua/remote/dispatcher/state_purchase_view/2895401", "UA-2017-04-22-000027-b")</f>
        <v>UA-2017-04-22-000027-b</v>
      </c>
      <c r="C20" s="1" t="s">
        <v>97</v>
      </c>
      <c r="D20" s="1" t="s">
        <v>95</v>
      </c>
      <c r="E20" s="1" t="s">
        <v>60</v>
      </c>
      <c r="F20" s="1" t="s">
        <v>85</v>
      </c>
      <c r="G20" s="1" t="s">
        <v>104</v>
      </c>
      <c r="H20" s="1" t="s">
        <v>22</v>
      </c>
      <c r="I20" s="1" t="s">
        <v>11</v>
      </c>
      <c r="J20" s="1" t="s">
        <v>11</v>
      </c>
      <c r="K20" s="1" t="s">
        <v>11</v>
      </c>
      <c r="L20" s="5">
        <v>42847</v>
      </c>
      <c r="M20" s="1" t="s">
        <v>153</v>
      </c>
      <c r="N20" s="4">
        <v>0</v>
      </c>
      <c r="O20" s="7">
        <v>660000</v>
      </c>
      <c r="P20" s="1" t="s">
        <v>18</v>
      </c>
      <c r="Q20" s="1" t="s">
        <v>133</v>
      </c>
      <c r="R20" s="1"/>
      <c r="S20" s="1"/>
      <c r="T20" s="1"/>
      <c r="U20" s="1"/>
      <c r="V20" s="1"/>
      <c r="W20" s="1"/>
      <c r="X20" s="1"/>
      <c r="Y20" s="1"/>
      <c r="Z20" s="2"/>
      <c r="AA20" s="1"/>
      <c r="AB20" s="1"/>
      <c r="AC20" s="1"/>
      <c r="AD20" s="1"/>
      <c r="AE20" s="1"/>
      <c r="AF20" s="1" t="s">
        <v>156</v>
      </c>
    </row>
    <row r="21" spans="1:32" x14ac:dyDescent="0.25">
      <c r="A21" s="8">
        <v>18</v>
      </c>
      <c r="B21" s="2" t="str">
        <f>HYPERLINK("https://my.zakupki.prom.ua/remote/dispatcher/state_purchase_view/3011162", "UA-2017-05-11-000623-b")</f>
        <v>UA-2017-05-11-000623-b</v>
      </c>
      <c r="C21" s="1" t="s">
        <v>78</v>
      </c>
      <c r="D21" s="1" t="s">
        <v>78</v>
      </c>
      <c r="E21" s="1" t="s">
        <v>64</v>
      </c>
      <c r="F21" s="1" t="s">
        <v>103</v>
      </c>
      <c r="G21" s="1" t="s">
        <v>104</v>
      </c>
      <c r="H21" s="1" t="s">
        <v>22</v>
      </c>
      <c r="I21" s="1" t="s">
        <v>11</v>
      </c>
      <c r="J21" s="1" t="s">
        <v>11</v>
      </c>
      <c r="K21" s="1" t="s">
        <v>11</v>
      </c>
      <c r="L21" s="5">
        <v>42866</v>
      </c>
      <c r="M21" s="1" t="s">
        <v>152</v>
      </c>
      <c r="N21" s="4">
        <v>1</v>
      </c>
      <c r="O21" s="7">
        <v>96300</v>
      </c>
      <c r="P21" s="1" t="s">
        <v>18</v>
      </c>
      <c r="Q21" s="1" t="s">
        <v>133</v>
      </c>
      <c r="R21" s="7">
        <v>96300</v>
      </c>
      <c r="S21" s="1"/>
      <c r="T21" s="1"/>
      <c r="U21" s="1" t="s">
        <v>119</v>
      </c>
      <c r="V21" s="1" t="s">
        <v>41</v>
      </c>
      <c r="W21" s="1"/>
      <c r="X21" s="1" t="s">
        <v>2</v>
      </c>
      <c r="Y21" s="1"/>
      <c r="Z21" s="2"/>
      <c r="AA21" s="1"/>
      <c r="AB21" s="1"/>
      <c r="AC21" s="1" t="s">
        <v>53</v>
      </c>
      <c r="AD21" s="7">
        <v>96300</v>
      </c>
      <c r="AE21" s="6">
        <v>43100</v>
      </c>
      <c r="AF21" s="1"/>
    </row>
    <row r="22" spans="1:32" x14ac:dyDescent="0.25">
      <c r="A22" s="8">
        <v>19</v>
      </c>
      <c r="B22" s="2" t="str">
        <f>HYPERLINK("https://my.zakupki.prom.ua/remote/dispatcher/state_purchase_view/3302903", "UA-2017-06-13-000212-b")</f>
        <v>UA-2017-06-13-000212-b</v>
      </c>
      <c r="C22" s="1" t="s">
        <v>105</v>
      </c>
      <c r="D22" s="1" t="s">
        <v>105</v>
      </c>
      <c r="E22" s="1" t="s">
        <v>63</v>
      </c>
      <c r="F22" s="1" t="s">
        <v>103</v>
      </c>
      <c r="G22" s="1" t="s">
        <v>104</v>
      </c>
      <c r="H22" s="1" t="s">
        <v>22</v>
      </c>
      <c r="I22" s="1" t="s">
        <v>11</v>
      </c>
      <c r="J22" s="1" t="s">
        <v>11</v>
      </c>
      <c r="K22" s="1" t="s">
        <v>11</v>
      </c>
      <c r="L22" s="5">
        <v>42899</v>
      </c>
      <c r="M22" s="1" t="s">
        <v>152</v>
      </c>
      <c r="N22" s="4">
        <v>1</v>
      </c>
      <c r="O22" s="7">
        <v>149324.4</v>
      </c>
      <c r="P22" s="1" t="s">
        <v>18</v>
      </c>
      <c r="Q22" s="1" t="s">
        <v>133</v>
      </c>
      <c r="R22" s="7">
        <v>149324.4</v>
      </c>
      <c r="S22" s="1"/>
      <c r="T22" s="1"/>
      <c r="U22" s="1" t="s">
        <v>140</v>
      </c>
      <c r="V22" s="1" t="s">
        <v>50</v>
      </c>
      <c r="W22" s="1"/>
      <c r="X22" s="1" t="s">
        <v>3</v>
      </c>
      <c r="Y22" s="1"/>
      <c r="Z22" s="2"/>
      <c r="AA22" s="1"/>
      <c r="AB22" s="1"/>
      <c r="AC22" s="1" t="s">
        <v>68</v>
      </c>
      <c r="AD22" s="7">
        <v>149324.4</v>
      </c>
      <c r="AE22" s="6">
        <v>43100</v>
      </c>
      <c r="AF22" s="1"/>
    </row>
    <row r="23" spans="1:32" x14ac:dyDescent="0.25">
      <c r="A23" s="8">
        <v>20</v>
      </c>
      <c r="B23" s="2" t="str">
        <f>HYPERLINK("https://my.zakupki.prom.ua/remote/dispatcher/state_purchase_view/4005714", "UA-2017-09-12-000147-c")</f>
        <v>UA-2017-09-12-000147-c</v>
      </c>
      <c r="C23" s="1" t="s">
        <v>88</v>
      </c>
      <c r="D23" s="1" t="s">
        <v>130</v>
      </c>
      <c r="E23" s="1" t="s">
        <v>25</v>
      </c>
      <c r="F23" s="1" t="s">
        <v>85</v>
      </c>
      <c r="G23" s="1" t="s">
        <v>104</v>
      </c>
      <c r="H23" s="1" t="s">
        <v>22</v>
      </c>
      <c r="I23" s="1" t="s">
        <v>11</v>
      </c>
      <c r="J23" s="1" t="s">
        <v>11</v>
      </c>
      <c r="K23" s="1" t="s">
        <v>11</v>
      </c>
      <c r="L23" s="5">
        <v>42990</v>
      </c>
      <c r="M23" s="1" t="s">
        <v>153</v>
      </c>
      <c r="N23" s="4">
        <v>1</v>
      </c>
      <c r="O23" s="7">
        <v>387500</v>
      </c>
      <c r="P23" s="1" t="s">
        <v>35</v>
      </c>
      <c r="Q23" s="1" t="s">
        <v>133</v>
      </c>
      <c r="R23" s="1"/>
      <c r="S23" s="1"/>
      <c r="T23" s="1"/>
      <c r="U23" s="1"/>
      <c r="V23" s="1"/>
      <c r="W23" s="1"/>
      <c r="X23" s="1"/>
      <c r="Y23" s="1"/>
      <c r="Z23" s="2"/>
      <c r="AA23" s="1"/>
      <c r="AB23" s="1"/>
      <c r="AC23" s="1"/>
      <c r="AD23" s="1"/>
      <c r="AE23" s="1"/>
      <c r="AF23" s="1"/>
    </row>
    <row r="24" spans="1:32" x14ac:dyDescent="0.25">
      <c r="A24" s="8">
        <v>21</v>
      </c>
      <c r="B24" s="2" t="str">
        <f>HYPERLINK("https://my.zakupki.prom.ua/remote/dispatcher/state_purchase_view/4187614", "UA-2017-10-02-002035-b")</f>
        <v>UA-2017-10-02-002035-b</v>
      </c>
      <c r="C24" s="1" t="s">
        <v>88</v>
      </c>
      <c r="D24" s="1" t="s">
        <v>130</v>
      </c>
      <c r="E24" s="1" t="s">
        <v>25</v>
      </c>
      <c r="F24" s="1" t="s">
        <v>85</v>
      </c>
      <c r="G24" s="1" t="s">
        <v>104</v>
      </c>
      <c r="H24" s="1" t="s">
        <v>22</v>
      </c>
      <c r="I24" s="1" t="s">
        <v>11</v>
      </c>
      <c r="J24" s="1" t="s">
        <v>11</v>
      </c>
      <c r="K24" s="1" t="s">
        <v>11</v>
      </c>
      <c r="L24" s="5">
        <v>43010</v>
      </c>
      <c r="M24" s="1" t="s">
        <v>153</v>
      </c>
      <c r="N24" s="4">
        <v>1</v>
      </c>
      <c r="O24" s="7">
        <v>387500</v>
      </c>
      <c r="P24" s="1" t="s">
        <v>35</v>
      </c>
      <c r="Q24" s="1" t="s">
        <v>133</v>
      </c>
      <c r="R24" s="1"/>
      <c r="S24" s="1"/>
      <c r="T24" s="1"/>
      <c r="U24" s="1"/>
      <c r="V24" s="1"/>
      <c r="W24" s="1"/>
      <c r="X24" s="1"/>
      <c r="Y24" s="1"/>
      <c r="Z24" s="2"/>
      <c r="AA24" s="1"/>
      <c r="AB24" s="1"/>
      <c r="AC24" s="1"/>
      <c r="AD24" s="1"/>
      <c r="AE24" s="1"/>
      <c r="AF24" s="1"/>
    </row>
    <row r="25" spans="1:32" x14ac:dyDescent="0.25">
      <c r="A25" s="8">
        <v>22</v>
      </c>
      <c r="B25" s="2" t="str">
        <f>HYPERLINK("https://my.zakupki.prom.ua/remote/dispatcher/state_purchase_view/4417677", "UA-2017-10-26-001885-c")</f>
        <v>UA-2017-10-26-001885-c</v>
      </c>
      <c r="C25" s="1" t="s">
        <v>89</v>
      </c>
      <c r="D25" s="1" t="s">
        <v>89</v>
      </c>
      <c r="E25" s="1" t="s">
        <v>25</v>
      </c>
      <c r="F25" s="1" t="s">
        <v>120</v>
      </c>
      <c r="G25" s="1" t="s">
        <v>104</v>
      </c>
      <c r="H25" s="1" t="s">
        <v>22</v>
      </c>
      <c r="I25" s="1" t="s">
        <v>11</v>
      </c>
      <c r="J25" s="1" t="s">
        <v>11</v>
      </c>
      <c r="K25" s="1" t="s">
        <v>11</v>
      </c>
      <c r="L25" s="5">
        <v>43034</v>
      </c>
      <c r="M25" s="1" t="s">
        <v>152</v>
      </c>
      <c r="N25" s="4">
        <v>1</v>
      </c>
      <c r="O25" s="7">
        <v>387500</v>
      </c>
      <c r="P25" s="1" t="s">
        <v>35</v>
      </c>
      <c r="Q25" s="1" t="s">
        <v>133</v>
      </c>
      <c r="R25" s="7">
        <v>350000</v>
      </c>
      <c r="S25" s="1"/>
      <c r="T25" s="7">
        <v>9.6774193548387094E-2</v>
      </c>
      <c r="U25" s="1" t="s">
        <v>147</v>
      </c>
      <c r="V25" s="1" t="s">
        <v>34</v>
      </c>
      <c r="W25" s="1"/>
      <c r="X25" s="1" t="s">
        <v>10</v>
      </c>
      <c r="Y25" s="7">
        <v>9.6774193548387094E-2</v>
      </c>
      <c r="Z25" s="2"/>
      <c r="AA25" s="5">
        <v>43045</v>
      </c>
      <c r="AB25" s="5">
        <v>43070</v>
      </c>
      <c r="AC25" s="1" t="s">
        <v>37</v>
      </c>
      <c r="AD25" s="7">
        <v>350000</v>
      </c>
      <c r="AE25" s="6">
        <v>43100</v>
      </c>
      <c r="AF25" s="1"/>
    </row>
  </sheetData>
  <autoFilter ref="A3:AF3"/>
  <sortState ref="A4:AF26">
    <sortCondition ref="L26"/>
  </sortState>
  <hyperlinks>
    <hyperlink ref="B23" r:id="rId1" display="https://my.zakupki.prom.ua/remote/dispatcher/state_purchase_view/4005714"/>
    <hyperlink ref="B22" r:id="rId2" display="https://my.zakupki.prom.ua/remote/dispatcher/state_purchase_view/3302903"/>
    <hyperlink ref="B25" r:id="rId3" display="https://my.zakupki.prom.ua/remote/dispatcher/state_purchase_view/4417677"/>
    <hyperlink ref="B4" r:id="rId4" display="https://my.zakupki.prom.ua/remote/dispatcher/state_purchase_view/1690271"/>
    <hyperlink ref="B5" r:id="rId5" display="https://my.zakupki.prom.ua/remote/dispatcher/state_purchase_view/1688355"/>
    <hyperlink ref="B8" r:id="rId6" display="https://my.zakupki.prom.ua/remote/dispatcher/state_purchase_view/1948932"/>
    <hyperlink ref="B7" r:id="rId7" display="https://my.zakupki.prom.ua/remote/dispatcher/state_purchase_view/1758635"/>
    <hyperlink ref="B11" r:id="rId8" display="https://my.zakupki.prom.ua/remote/dispatcher/state_purchase_view/2033222"/>
    <hyperlink ref="B9" r:id="rId9" display="https://my.zakupki.prom.ua/remote/dispatcher/state_purchase_view/2021601"/>
    <hyperlink ref="B12" r:id="rId10" display="https://my.zakupki.prom.ua/remote/dispatcher/state_purchase_view/2197885"/>
    <hyperlink ref="B10" r:id="rId11" display="https://my.zakupki.prom.ua/remote/dispatcher/state_purchase_view/2037011"/>
    <hyperlink ref="B6" r:id="rId12" display="https://my.zakupki.prom.ua/remote/dispatcher/state_purchase_view/1684165"/>
    <hyperlink ref="B24" r:id="rId13" display="https://my.zakupki.prom.ua/remote/dispatcher/state_purchase_view/4187614"/>
    <hyperlink ref="Z15" r:id="rId14" display="https://auction.openprocurement.org/tenders/ade8149f58de46ac8ff6bc3a1e9fe3fd"/>
    <hyperlink ref="Z17" r:id="rId15" display="https://auction.openprocurement.org/tenders/adf2af4c5ecf4f89b97d53a0d0515248"/>
    <hyperlink ref="B17" r:id="rId16" display="https://my.zakupki.prom.ua/remote/dispatcher/state_purchase_view/2617130"/>
    <hyperlink ref="B18" r:id="rId17" display="https://my.zakupki.prom.ua/remote/dispatcher/state_purchase_view/2635685"/>
    <hyperlink ref="B15" r:id="rId18" display="https://my.zakupki.prom.ua/remote/dispatcher/state_purchase_view/2423857"/>
    <hyperlink ref="B16" r:id="rId19" display="https://my.zakupki.prom.ua/remote/dispatcher/state_purchase_view/2581997"/>
    <hyperlink ref="B13" r:id="rId20" display="https://my.zakupki.prom.ua/remote/dispatcher/state_purchase_view/2262926"/>
    <hyperlink ref="B14" r:id="rId21" display="https://my.zakupki.prom.ua/remote/dispatcher/state_purchase_view/2407209"/>
    <hyperlink ref="Z13" r:id="rId22" display="https://auction.openprocurement.org/tenders/38d8cf6c49bd40188b72a07ff5e282f0"/>
    <hyperlink ref="B21" r:id="rId23" display="https://my.zakupki.prom.ua/remote/dispatcher/state_purchase_view/3011162"/>
    <hyperlink ref="B19" r:id="rId24" display="https://my.zakupki.prom.ua/remote/dispatcher/state_purchase_view/2768209"/>
    <hyperlink ref="B20" r:id="rId25" display="https://my.zakupki.prom.ua/remote/dispatcher/state_purchase_view/2895401"/>
    <hyperlink ref="Z19" r:id="rId26" display="https://auction.openprocurement.org/tenders/f1aa3bad8ce0458d898d91ac36d00a94"/>
    <hyperlink ref="Z12" r:id="rId27" display="https://auction.openprocurement.org/tenders/59ad275be69f40468a8ee0bf409ad2c5"/>
    <hyperlink ref="Z10" r:id="rId28" display="https://auction.openprocurement.org/tenders/26c68f1bf94e44438c41158223fdcbb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2019-06-24T14:04:20Z</dcterms:created>
  <dcterms:modified xsi:type="dcterms:W3CDTF">2019-06-25T05:24:01Z</dcterms:modified>
  <cp:category/>
</cp:coreProperties>
</file>